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oasisgmbh.sharepoint.com/sites/OASIS-Daten/Freigegebene Dokumente/4_MA/02_FreeDownloads/00_FINAL/"/>
    </mc:Choice>
  </mc:AlternateContent>
  <xr:revisionPtr revIDLastSave="407" documentId="8_{10F0F8A2-B6DF-462A-B1E1-0E047A0033BA}" xr6:coauthVersionLast="47" xr6:coauthVersionMax="47" xr10:uidLastSave="{DE7B94C2-4011-44DA-8926-789822657554}"/>
  <workbookProtection workbookAlgorithmName="SHA-512" workbookHashValue="Y9AZe5vty6R8eB81TtGvb4aiagvx2AmiqjEMn4bRrUtF14albQqNc1na3I7ztMpYp9pRKmLpA2dfR8GCaMIvDA==" workbookSaltValue="Pp/ZvRVv0m42tmZgGZnogQ==" workbookSpinCount="100000" lockStructure="1"/>
  <bookViews>
    <workbookView xWindow="0" yWindow="-18108" windowWidth="29016" windowHeight="17496" tabRatio="810" xr2:uid="{00000000-000D-0000-FFFF-FFFF00000000}"/>
  </bookViews>
  <sheets>
    <sheet name="Erfolg_Planung" sheetId="15" r:id="rId1"/>
    <sheet name="Erfolg_Umsatz" sheetId="14" r:id="rId2"/>
    <sheet name="Erfolg_SoBetrErträge" sheetId="12" r:id="rId3"/>
    <sheet name="Erfolg_Abschreibungen" sheetId="13" r:id="rId4"/>
    <sheet name="Erfolg_Personal" sheetId="11" r:id="rId5"/>
    <sheet name="Erfolg_Sachaufwand" sheetId="10" r:id="rId6"/>
    <sheet name="Erfolg_Finanzergebnis" sheetId="9" r:id="rId7"/>
  </sheets>
  <definedNames>
    <definedName name="_xlnm.Print_Titles" localSheetId="1">Erfolg_Umsatz!$1:$6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2" l="1"/>
  <c r="G9" i="9"/>
  <c r="G9" i="10"/>
  <c r="G9" i="11"/>
  <c r="G9" i="13"/>
  <c r="AR25" i="13" s="1"/>
  <c r="N11" i="14"/>
  <c r="B3" i="15"/>
  <c r="B3" i="14" s="1"/>
  <c r="DB53" i="13"/>
  <c r="DM53" i="13" s="1"/>
  <c r="DB51" i="13"/>
  <c r="DM51" i="13" s="1"/>
  <c r="DB49" i="13"/>
  <c r="DM49" i="13" s="1"/>
  <c r="DB47" i="13"/>
  <c r="DM47" i="13" s="1"/>
  <c r="DB45" i="13"/>
  <c r="DM45" i="13" s="1"/>
  <c r="DB43" i="13"/>
  <c r="DM43" i="13" s="1"/>
  <c r="DB41" i="13"/>
  <c r="DM41" i="13" s="1"/>
  <c r="DB39" i="13"/>
  <c r="DM39" i="13" s="1"/>
  <c r="DB37" i="13"/>
  <c r="DM37" i="13" s="1"/>
  <c r="DB35" i="13"/>
  <c r="DM35" i="13" s="1"/>
  <c r="DB52" i="13"/>
  <c r="DM52" i="13" s="1"/>
  <c r="DB50" i="13"/>
  <c r="DM50" i="13" s="1"/>
  <c r="DB48" i="13"/>
  <c r="DM48" i="13" s="1"/>
  <c r="DB46" i="13"/>
  <c r="DM46" i="13" s="1"/>
  <c r="DB44" i="13"/>
  <c r="DM44" i="13" s="1"/>
  <c r="DB42" i="13"/>
  <c r="DM42" i="13" s="1"/>
  <c r="DB40" i="13"/>
  <c r="DM40" i="13" s="1"/>
  <c r="DB38" i="13"/>
  <c r="DM38" i="13" s="1"/>
  <c r="DB36" i="13"/>
  <c r="DM36" i="13" s="1"/>
  <c r="DB34" i="13"/>
  <c r="CE30" i="13"/>
  <c r="G30" i="13"/>
  <c r="AD53" i="13"/>
  <c r="AD52" i="13"/>
  <c r="AD51" i="13"/>
  <c r="AD50" i="13"/>
  <c r="AD37" i="13"/>
  <c r="AD36" i="13"/>
  <c r="AD35" i="13"/>
  <c r="AD34" i="13"/>
  <c r="S53" i="13"/>
  <c r="S52" i="13"/>
  <c r="S51" i="13"/>
  <c r="S50" i="13"/>
  <c r="S49" i="13"/>
  <c r="AD49" i="13" s="1"/>
  <c r="S48" i="13"/>
  <c r="AD48" i="13" s="1"/>
  <c r="S47" i="13"/>
  <c r="AD47" i="13" s="1"/>
  <c r="S46" i="13"/>
  <c r="AD46" i="13" s="1"/>
  <c r="S45" i="13"/>
  <c r="AD45" i="13" s="1"/>
  <c r="S44" i="13"/>
  <c r="AD44" i="13" s="1"/>
  <c r="S43" i="13"/>
  <c r="AD43" i="13" s="1"/>
  <c r="S42" i="13"/>
  <c r="AD42" i="13" s="1"/>
  <c r="S41" i="13"/>
  <c r="AD41" i="13" s="1"/>
  <c r="S40" i="13"/>
  <c r="AD40" i="13" s="1"/>
  <c r="S39" i="13"/>
  <c r="AD39" i="13" s="1"/>
  <c r="S38" i="13"/>
  <c r="AD38" i="13" s="1"/>
  <c r="S37" i="13"/>
  <c r="S36" i="13"/>
  <c r="S35" i="13"/>
  <c r="S34" i="13"/>
  <c r="AC134" i="14"/>
  <c r="AB134" i="14"/>
  <c r="AA134" i="14"/>
  <c r="Z134" i="14"/>
  <c r="Y134" i="14"/>
  <c r="X134" i="14"/>
  <c r="W134" i="14"/>
  <c r="V134" i="14"/>
  <c r="U134" i="14"/>
  <c r="T134" i="14"/>
  <c r="S134" i="14"/>
  <c r="R134" i="14"/>
  <c r="AC133" i="14"/>
  <c r="AB133" i="14"/>
  <c r="AA133" i="14"/>
  <c r="Z133" i="14"/>
  <c r="Y133" i="14"/>
  <c r="X133" i="14"/>
  <c r="W133" i="14"/>
  <c r="V133" i="14"/>
  <c r="U133" i="14"/>
  <c r="T133" i="14"/>
  <c r="S133" i="14"/>
  <c r="R133" i="14"/>
  <c r="W132" i="14"/>
  <c r="G132" i="14"/>
  <c r="V132" i="14" s="1"/>
  <c r="AC131" i="14"/>
  <c r="AB131" i="14"/>
  <c r="AA131" i="14"/>
  <c r="Z131" i="14"/>
  <c r="Y131" i="14"/>
  <c r="X131" i="14"/>
  <c r="W131" i="14"/>
  <c r="V131" i="14"/>
  <c r="U131" i="14"/>
  <c r="T131" i="14"/>
  <c r="S131" i="14"/>
  <c r="R131" i="14"/>
  <c r="N130" i="14"/>
  <c r="AC122" i="14"/>
  <c r="AB122" i="14"/>
  <c r="AA122" i="14"/>
  <c r="Z122" i="14"/>
  <c r="Y122" i="14"/>
  <c r="X122" i="14"/>
  <c r="W122" i="14"/>
  <c r="V122" i="14"/>
  <c r="U122" i="14"/>
  <c r="T122" i="14"/>
  <c r="S122" i="14"/>
  <c r="R122" i="14"/>
  <c r="AC121" i="14"/>
  <c r="AB121" i="14"/>
  <c r="AA121" i="14"/>
  <c r="Z121" i="14"/>
  <c r="Y121" i="14"/>
  <c r="X121" i="14"/>
  <c r="W121" i="14"/>
  <c r="V121" i="14"/>
  <c r="U121" i="14"/>
  <c r="T121" i="14"/>
  <c r="S121" i="14"/>
  <c r="R121" i="14"/>
  <c r="G120" i="14"/>
  <c r="V120" i="14" s="1"/>
  <c r="AC119" i="14"/>
  <c r="AB119" i="14"/>
  <c r="AA119" i="14"/>
  <c r="Z119" i="14"/>
  <c r="Y119" i="14"/>
  <c r="X119" i="14"/>
  <c r="W119" i="14"/>
  <c r="V119" i="14"/>
  <c r="U119" i="14"/>
  <c r="T119" i="14"/>
  <c r="S119" i="14"/>
  <c r="R119" i="14"/>
  <c r="N118" i="14"/>
  <c r="AC110" i="14"/>
  <c r="AB110" i="14"/>
  <c r="AA110" i="14"/>
  <c r="Z110" i="14"/>
  <c r="Y110" i="14"/>
  <c r="X110" i="14"/>
  <c r="W110" i="14"/>
  <c r="V110" i="14"/>
  <c r="U110" i="14"/>
  <c r="T110" i="14"/>
  <c r="S110" i="14"/>
  <c r="R110" i="14"/>
  <c r="AC109" i="14"/>
  <c r="AB109" i="14"/>
  <c r="AA109" i="14"/>
  <c r="Z109" i="14"/>
  <c r="Y109" i="14"/>
  <c r="X109" i="14"/>
  <c r="W109" i="14"/>
  <c r="V109" i="14"/>
  <c r="U109" i="14"/>
  <c r="T109" i="14"/>
  <c r="S109" i="14"/>
  <c r="R109" i="14"/>
  <c r="G108" i="14"/>
  <c r="V108" i="14" s="1"/>
  <c r="AC107" i="14"/>
  <c r="AB107" i="14"/>
  <c r="AA107" i="14"/>
  <c r="Z107" i="14"/>
  <c r="Y107" i="14"/>
  <c r="X107" i="14"/>
  <c r="W107" i="14"/>
  <c r="V107" i="14"/>
  <c r="U107" i="14"/>
  <c r="T107" i="14"/>
  <c r="S107" i="14"/>
  <c r="R107" i="14"/>
  <c r="N106" i="14"/>
  <c r="AC98" i="14"/>
  <c r="AB98" i="14"/>
  <c r="AA98" i="14"/>
  <c r="Z98" i="14"/>
  <c r="Y98" i="14"/>
  <c r="X98" i="14"/>
  <c r="W98" i="14"/>
  <c r="V98" i="14"/>
  <c r="U98" i="14"/>
  <c r="T98" i="14"/>
  <c r="S98" i="14"/>
  <c r="R98" i="14"/>
  <c r="AC97" i="14"/>
  <c r="AB97" i="14"/>
  <c r="AA97" i="14"/>
  <c r="Z97" i="14"/>
  <c r="Y97" i="14"/>
  <c r="X97" i="14"/>
  <c r="W97" i="14"/>
  <c r="V97" i="14"/>
  <c r="U97" i="14"/>
  <c r="T97" i="14"/>
  <c r="S97" i="14"/>
  <c r="R97" i="14"/>
  <c r="W96" i="14"/>
  <c r="G96" i="14"/>
  <c r="V96" i="14" s="1"/>
  <c r="AC95" i="14"/>
  <c r="AB95" i="14"/>
  <c r="AA95" i="14"/>
  <c r="Z95" i="14"/>
  <c r="Y95" i="14"/>
  <c r="X95" i="14"/>
  <c r="W95" i="14"/>
  <c r="V95" i="14"/>
  <c r="U95" i="14"/>
  <c r="T95" i="14"/>
  <c r="S95" i="14"/>
  <c r="R95" i="14"/>
  <c r="N94" i="14"/>
  <c r="AC86" i="14"/>
  <c r="AB86" i="14"/>
  <c r="AA86" i="14"/>
  <c r="Z86" i="14"/>
  <c r="Y86" i="14"/>
  <c r="X86" i="14"/>
  <c r="W86" i="14"/>
  <c r="V86" i="14"/>
  <c r="U86" i="14"/>
  <c r="T86" i="14"/>
  <c r="S86" i="14"/>
  <c r="R86" i="14"/>
  <c r="AC85" i="14"/>
  <c r="AB85" i="14"/>
  <c r="AA85" i="14"/>
  <c r="Z85" i="14"/>
  <c r="Y85" i="14"/>
  <c r="X85" i="14"/>
  <c r="W85" i="14"/>
  <c r="V85" i="14"/>
  <c r="U85" i="14"/>
  <c r="T85" i="14"/>
  <c r="S85" i="14"/>
  <c r="R85" i="14"/>
  <c r="G84" i="14"/>
  <c r="V84" i="14" s="1"/>
  <c r="AC83" i="14"/>
  <c r="AB83" i="14"/>
  <c r="AA83" i="14"/>
  <c r="Z83" i="14"/>
  <c r="Y83" i="14"/>
  <c r="X83" i="14"/>
  <c r="W83" i="14"/>
  <c r="V83" i="14"/>
  <c r="U83" i="14"/>
  <c r="T83" i="14"/>
  <c r="S83" i="14"/>
  <c r="R83" i="14"/>
  <c r="N82" i="14"/>
  <c r="AC74" i="14"/>
  <c r="AB74" i="14"/>
  <c r="AA74" i="14"/>
  <c r="Z74" i="14"/>
  <c r="Y74" i="14"/>
  <c r="X74" i="14"/>
  <c r="W74" i="14"/>
  <c r="V74" i="14"/>
  <c r="U74" i="14"/>
  <c r="T74" i="14"/>
  <c r="S74" i="14"/>
  <c r="R74" i="14"/>
  <c r="AC73" i="14"/>
  <c r="AB73" i="14"/>
  <c r="AA73" i="14"/>
  <c r="Z73" i="14"/>
  <c r="Y73" i="14"/>
  <c r="X73" i="14"/>
  <c r="W73" i="14"/>
  <c r="V73" i="14"/>
  <c r="U73" i="14"/>
  <c r="T73" i="14"/>
  <c r="S73" i="14"/>
  <c r="R73" i="14"/>
  <c r="G72" i="14"/>
  <c r="V72" i="14" s="1"/>
  <c r="AC71" i="14"/>
  <c r="AB71" i="14"/>
  <c r="AA71" i="14"/>
  <c r="Z71" i="14"/>
  <c r="Y71" i="14"/>
  <c r="X71" i="14"/>
  <c r="W71" i="14"/>
  <c r="V71" i="14"/>
  <c r="U71" i="14"/>
  <c r="T71" i="14"/>
  <c r="S71" i="14"/>
  <c r="R71" i="14"/>
  <c r="N70" i="14"/>
  <c r="AC62" i="14"/>
  <c r="AB62" i="14"/>
  <c r="AA62" i="14"/>
  <c r="Z62" i="14"/>
  <c r="Y62" i="14"/>
  <c r="X62" i="14"/>
  <c r="W62" i="14"/>
  <c r="V62" i="14"/>
  <c r="U62" i="14"/>
  <c r="T62" i="14"/>
  <c r="S62" i="14"/>
  <c r="R62" i="14"/>
  <c r="AC61" i="14"/>
  <c r="AB61" i="14"/>
  <c r="AA61" i="14"/>
  <c r="Z61" i="14"/>
  <c r="Y61" i="14"/>
  <c r="X61" i="14"/>
  <c r="W61" i="14"/>
  <c r="V61" i="14"/>
  <c r="U61" i="14"/>
  <c r="T61" i="14"/>
  <c r="S61" i="14"/>
  <c r="R61" i="14"/>
  <c r="W60" i="14"/>
  <c r="G60" i="14"/>
  <c r="V60" i="14" s="1"/>
  <c r="AC59" i="14"/>
  <c r="AB59" i="14"/>
  <c r="AA59" i="14"/>
  <c r="Z59" i="14"/>
  <c r="Y59" i="14"/>
  <c r="X59" i="14"/>
  <c r="W59" i="14"/>
  <c r="V59" i="14"/>
  <c r="U59" i="14"/>
  <c r="T59" i="14"/>
  <c r="S59" i="14"/>
  <c r="R59" i="14"/>
  <c r="N58" i="14"/>
  <c r="AC50" i="14"/>
  <c r="AB50" i="14"/>
  <c r="AA50" i="14"/>
  <c r="Z50" i="14"/>
  <c r="Y50" i="14"/>
  <c r="X50" i="14"/>
  <c r="W50" i="14"/>
  <c r="V50" i="14"/>
  <c r="U50" i="14"/>
  <c r="T50" i="14"/>
  <c r="S50" i="14"/>
  <c r="R50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G48" i="14"/>
  <c r="V48" i="14" s="1"/>
  <c r="AC47" i="14"/>
  <c r="AB47" i="14"/>
  <c r="AA47" i="14"/>
  <c r="Z47" i="14"/>
  <c r="Y47" i="14"/>
  <c r="X47" i="14"/>
  <c r="W47" i="14"/>
  <c r="V47" i="14"/>
  <c r="U47" i="14"/>
  <c r="T47" i="14"/>
  <c r="S47" i="14"/>
  <c r="R47" i="14"/>
  <c r="N46" i="14"/>
  <c r="N34" i="14"/>
  <c r="N22" i="14"/>
  <c r="G36" i="14"/>
  <c r="G38" i="14" s="1"/>
  <c r="F38" i="14" s="1"/>
  <c r="G24" i="14"/>
  <c r="G26" i="14" s="1"/>
  <c r="F26" i="14" s="1"/>
  <c r="AC37" i="14"/>
  <c r="AB37" i="14"/>
  <c r="AA37" i="14"/>
  <c r="Z37" i="14"/>
  <c r="Y37" i="14"/>
  <c r="X37" i="14"/>
  <c r="W37" i="14"/>
  <c r="V37" i="14"/>
  <c r="U37" i="14"/>
  <c r="T37" i="14"/>
  <c r="S37" i="14"/>
  <c r="R37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G17" i="13"/>
  <c r="G16" i="13"/>
  <c r="S14" i="14" l="1"/>
  <c r="M14" i="15" s="1"/>
  <c r="AA14" i="14"/>
  <c r="U14" i="15" s="1"/>
  <c r="N26" i="14"/>
  <c r="X14" i="14"/>
  <c r="R14" i="15" s="1"/>
  <c r="W135" i="14"/>
  <c r="V123" i="14"/>
  <c r="N110" i="14"/>
  <c r="R14" i="14"/>
  <c r="L14" i="15" s="1"/>
  <c r="Z14" i="14"/>
  <c r="T14" i="15" s="1"/>
  <c r="V87" i="14"/>
  <c r="V75" i="14"/>
  <c r="Y14" i="14"/>
  <c r="S14" i="15" s="1"/>
  <c r="AC14" i="14"/>
  <c r="W14" i="15" s="1"/>
  <c r="N49" i="14"/>
  <c r="N50" i="14"/>
  <c r="AB14" i="14"/>
  <c r="V14" i="15" s="1"/>
  <c r="V14" i="14"/>
  <c r="P14" i="15" s="1"/>
  <c r="T14" i="14"/>
  <c r="N14" i="15" s="1"/>
  <c r="S30" i="13"/>
  <c r="W14" i="14"/>
  <c r="Q14" i="15" s="1"/>
  <c r="B3" i="13"/>
  <c r="B3" i="12"/>
  <c r="AD30" i="13"/>
  <c r="K18" i="13" s="1"/>
  <c r="N23" i="14"/>
  <c r="N98" i="14"/>
  <c r="V111" i="14"/>
  <c r="W120" i="14"/>
  <c r="W123" i="14" s="1"/>
  <c r="N133" i="14"/>
  <c r="N86" i="14"/>
  <c r="V99" i="14"/>
  <c r="W108" i="14"/>
  <c r="W111" i="14" s="1"/>
  <c r="N121" i="14"/>
  <c r="N109" i="14"/>
  <c r="N97" i="14"/>
  <c r="N35" i="14"/>
  <c r="N38" i="14"/>
  <c r="V63" i="14"/>
  <c r="W72" i="14"/>
  <c r="W75" i="14" s="1"/>
  <c r="N85" i="14"/>
  <c r="U14" i="14"/>
  <c r="O14" i="15" s="1"/>
  <c r="W99" i="14"/>
  <c r="N62" i="14"/>
  <c r="W84" i="14"/>
  <c r="W87" i="14" s="1"/>
  <c r="N73" i="14"/>
  <c r="N134" i="14"/>
  <c r="N74" i="14"/>
  <c r="W63" i="14"/>
  <c r="N61" i="14"/>
  <c r="N122" i="14"/>
  <c r="V135" i="14"/>
  <c r="B3" i="10"/>
  <c r="B3" i="11"/>
  <c r="B3" i="9"/>
  <c r="C25" i="13"/>
  <c r="DB30" i="13"/>
  <c r="DM34" i="13"/>
  <c r="DM30" i="13" s="1"/>
  <c r="T135" i="14"/>
  <c r="X132" i="14"/>
  <c r="X135" i="14" s="1"/>
  <c r="S132" i="14"/>
  <c r="S135" i="14" s="1"/>
  <c r="T132" i="14"/>
  <c r="AB132" i="14"/>
  <c r="AB135" i="14" s="1"/>
  <c r="G134" i="14"/>
  <c r="F134" i="14" s="1"/>
  <c r="N131" i="14"/>
  <c r="U132" i="14"/>
  <c r="U135" i="14" s="1"/>
  <c r="AC132" i="14"/>
  <c r="AC135" i="14" s="1"/>
  <c r="Y132" i="14"/>
  <c r="Y135" i="14" s="1"/>
  <c r="R132" i="14"/>
  <c r="Z132" i="14"/>
  <c r="Z135" i="14" s="1"/>
  <c r="AA132" i="14"/>
  <c r="AA135" i="14" s="1"/>
  <c r="X120" i="14"/>
  <c r="X123" i="14" s="1"/>
  <c r="R120" i="14"/>
  <c r="Z120" i="14"/>
  <c r="Z123" i="14" s="1"/>
  <c r="N119" i="14"/>
  <c r="S120" i="14"/>
  <c r="S123" i="14" s="1"/>
  <c r="AA120" i="14"/>
  <c r="AA123" i="14" s="1"/>
  <c r="T120" i="14"/>
  <c r="T123" i="14" s="1"/>
  <c r="U120" i="14"/>
  <c r="U123" i="14" s="1"/>
  <c r="AC120" i="14"/>
  <c r="AC123" i="14" s="1"/>
  <c r="Y120" i="14"/>
  <c r="Y123" i="14" s="1"/>
  <c r="AB120" i="14"/>
  <c r="AB123" i="14" s="1"/>
  <c r="G122" i="14"/>
  <c r="F122" i="14" s="1"/>
  <c r="X108" i="14"/>
  <c r="X111" i="14" s="1"/>
  <c r="S108" i="14"/>
  <c r="S111" i="14" s="1"/>
  <c r="T108" i="14"/>
  <c r="T111" i="14" s="1"/>
  <c r="AB108" i="14"/>
  <c r="AB111" i="14" s="1"/>
  <c r="G110" i="14"/>
  <c r="F110" i="14" s="1"/>
  <c r="R108" i="14"/>
  <c r="Z108" i="14"/>
  <c r="Z111" i="14" s="1"/>
  <c r="AA108" i="14"/>
  <c r="AA111" i="14" s="1"/>
  <c r="U108" i="14"/>
  <c r="U111" i="14" s="1"/>
  <c r="AC108" i="14"/>
  <c r="AC111" i="14" s="1"/>
  <c r="Y108" i="14"/>
  <c r="Y111" i="14" s="1"/>
  <c r="N107" i="14"/>
  <c r="R96" i="14"/>
  <c r="N95" i="14"/>
  <c r="S96" i="14"/>
  <c r="S99" i="14" s="1"/>
  <c r="T96" i="14"/>
  <c r="T99" i="14" s="1"/>
  <c r="AB96" i="14"/>
  <c r="AB99" i="14" s="1"/>
  <c r="G98" i="14"/>
  <c r="F98" i="14" s="1"/>
  <c r="Y96" i="14"/>
  <c r="Y99" i="14" s="1"/>
  <c r="U96" i="14"/>
  <c r="U99" i="14" s="1"/>
  <c r="AC96" i="14"/>
  <c r="AC99" i="14" s="1"/>
  <c r="X96" i="14"/>
  <c r="X99" i="14" s="1"/>
  <c r="Z96" i="14"/>
  <c r="Z99" i="14" s="1"/>
  <c r="AA96" i="14"/>
  <c r="AA99" i="14" s="1"/>
  <c r="X84" i="14"/>
  <c r="X87" i="14" s="1"/>
  <c r="Y84" i="14"/>
  <c r="Y87" i="14" s="1"/>
  <c r="R84" i="14"/>
  <c r="Z84" i="14"/>
  <c r="Z87" i="14" s="1"/>
  <c r="N83" i="14"/>
  <c r="S84" i="14"/>
  <c r="S87" i="14" s="1"/>
  <c r="AA84" i="14"/>
  <c r="AA87" i="14" s="1"/>
  <c r="T84" i="14"/>
  <c r="T87" i="14" s="1"/>
  <c r="AB84" i="14"/>
  <c r="AB87" i="14" s="1"/>
  <c r="G86" i="14"/>
  <c r="F86" i="14" s="1"/>
  <c r="U84" i="14"/>
  <c r="U87" i="14" s="1"/>
  <c r="AC84" i="14"/>
  <c r="AC87" i="14" s="1"/>
  <c r="X72" i="14"/>
  <c r="X75" i="14" s="1"/>
  <c r="R72" i="14"/>
  <c r="N71" i="14"/>
  <c r="T72" i="14"/>
  <c r="T75" i="14" s="1"/>
  <c r="AB72" i="14"/>
  <c r="AB75" i="14" s="1"/>
  <c r="G74" i="14"/>
  <c r="F74" i="14" s="1"/>
  <c r="Y72" i="14"/>
  <c r="Y75" i="14" s="1"/>
  <c r="Z72" i="14"/>
  <c r="Z75" i="14" s="1"/>
  <c r="S72" i="14"/>
  <c r="S75" i="14" s="1"/>
  <c r="AA72" i="14"/>
  <c r="AA75" i="14" s="1"/>
  <c r="U72" i="14"/>
  <c r="U75" i="14" s="1"/>
  <c r="AC72" i="14"/>
  <c r="AC75" i="14" s="1"/>
  <c r="AB63" i="14"/>
  <c r="Y60" i="14"/>
  <c r="Y63" i="14" s="1"/>
  <c r="R60" i="14"/>
  <c r="S60" i="14"/>
  <c r="S63" i="14" s="1"/>
  <c r="T60" i="14"/>
  <c r="T63" i="14" s="1"/>
  <c r="AB60" i="14"/>
  <c r="G62" i="14"/>
  <c r="F62" i="14" s="1"/>
  <c r="Z60" i="14"/>
  <c r="Z63" i="14" s="1"/>
  <c r="N59" i="14"/>
  <c r="AA60" i="14"/>
  <c r="AA63" i="14" s="1"/>
  <c r="U60" i="14"/>
  <c r="U63" i="14" s="1"/>
  <c r="AC60" i="14"/>
  <c r="AC63" i="14" s="1"/>
  <c r="X60" i="14"/>
  <c r="X63" i="14" s="1"/>
  <c r="V51" i="14"/>
  <c r="W48" i="14"/>
  <c r="W51" i="14" s="1"/>
  <c r="X48" i="14"/>
  <c r="X51" i="14" s="1"/>
  <c r="R48" i="14"/>
  <c r="S48" i="14"/>
  <c r="S51" i="14" s="1"/>
  <c r="AA48" i="14"/>
  <c r="AA51" i="14" s="1"/>
  <c r="T48" i="14"/>
  <c r="T51" i="14" s="1"/>
  <c r="AB48" i="14"/>
  <c r="AB51" i="14" s="1"/>
  <c r="G50" i="14"/>
  <c r="F50" i="14" s="1"/>
  <c r="Y48" i="14"/>
  <c r="Y51" i="14" s="1"/>
  <c r="N47" i="14"/>
  <c r="U48" i="14"/>
  <c r="U51" i="14" s="1"/>
  <c r="AC48" i="14"/>
  <c r="AC51" i="14" s="1"/>
  <c r="Z48" i="14"/>
  <c r="Z51" i="14" s="1"/>
  <c r="N25" i="14"/>
  <c r="N37" i="14"/>
  <c r="Y36" i="14"/>
  <c r="Y39" i="14" s="1"/>
  <c r="Z36" i="14"/>
  <c r="Z39" i="14" s="1"/>
  <c r="X24" i="14"/>
  <c r="X27" i="14" s="1"/>
  <c r="AA36" i="14"/>
  <c r="AA39" i="14" s="1"/>
  <c r="Y24" i="14"/>
  <c r="Y27" i="14" s="1"/>
  <c r="AC24" i="14"/>
  <c r="V24" i="14"/>
  <c r="V27" i="14" s="1"/>
  <c r="W24" i="14"/>
  <c r="W27" i="14" s="1"/>
  <c r="AB36" i="14"/>
  <c r="AB39" i="14" s="1"/>
  <c r="R36" i="14"/>
  <c r="S36" i="14"/>
  <c r="S39" i="14" s="1"/>
  <c r="U24" i="14"/>
  <c r="T36" i="14"/>
  <c r="T39" i="14" s="1"/>
  <c r="R24" i="14"/>
  <c r="Z24" i="14"/>
  <c r="Z27" i="14" s="1"/>
  <c r="S24" i="14"/>
  <c r="S27" i="14" s="1"/>
  <c r="AA24" i="14"/>
  <c r="AA27" i="14" s="1"/>
  <c r="W36" i="14"/>
  <c r="W39" i="14" s="1"/>
  <c r="U36" i="14"/>
  <c r="U39" i="14" s="1"/>
  <c r="AC36" i="14"/>
  <c r="AC39" i="14" s="1"/>
  <c r="V36" i="14"/>
  <c r="V39" i="14" s="1"/>
  <c r="T24" i="14"/>
  <c r="T13" i="14" s="1"/>
  <c r="AB24" i="14"/>
  <c r="X36" i="14"/>
  <c r="X39" i="14" s="1"/>
  <c r="AB13" i="14" l="1"/>
  <c r="V13" i="15" s="1"/>
  <c r="X15" i="14"/>
  <c r="R15" i="15" s="1"/>
  <c r="R13" i="14"/>
  <c r="L13" i="15" s="1"/>
  <c r="U13" i="14"/>
  <c r="O13" i="15" s="1"/>
  <c r="AC13" i="14"/>
  <c r="W13" i="15" s="1"/>
  <c r="AA13" i="14"/>
  <c r="U13" i="15" s="1"/>
  <c r="BW19" i="13"/>
  <c r="CG19" i="13" s="1"/>
  <c r="CQ19" i="13" s="1"/>
  <c r="K11" i="13"/>
  <c r="L18" i="15" s="1"/>
  <c r="V18" i="13"/>
  <c r="W15" i="14"/>
  <c r="Q15" i="15" s="1"/>
  <c r="S13" i="14"/>
  <c r="M13" i="15" s="1"/>
  <c r="AA15" i="14"/>
  <c r="U15" i="15" s="1"/>
  <c r="S15" i="14"/>
  <c r="M15" i="15" s="1"/>
  <c r="Z15" i="14"/>
  <c r="T15" i="15" s="1"/>
  <c r="V15" i="14"/>
  <c r="P15" i="15" s="1"/>
  <c r="Y13" i="14"/>
  <c r="S13" i="15" s="1"/>
  <c r="X13" i="14"/>
  <c r="R13" i="15" s="1"/>
  <c r="W13" i="14"/>
  <c r="Q13" i="15" s="1"/>
  <c r="V13" i="14"/>
  <c r="P13" i="15" s="1"/>
  <c r="Y15" i="14"/>
  <c r="S15" i="15" s="1"/>
  <c r="Z13" i="14"/>
  <c r="T13" i="15" s="1"/>
  <c r="R135" i="14"/>
  <c r="N135" i="14" s="1"/>
  <c r="N132" i="14"/>
  <c r="R123" i="14"/>
  <c r="N123" i="14" s="1"/>
  <c r="N120" i="14"/>
  <c r="N108" i="14"/>
  <c r="R111" i="14"/>
  <c r="N111" i="14" s="1"/>
  <c r="N96" i="14"/>
  <c r="R99" i="14"/>
  <c r="N99" i="14" s="1"/>
  <c r="R87" i="14"/>
  <c r="N87" i="14" s="1"/>
  <c r="N84" i="14"/>
  <c r="R75" i="14"/>
  <c r="N75" i="14" s="1"/>
  <c r="N72" i="14"/>
  <c r="R63" i="14"/>
  <c r="N63" i="14" s="1"/>
  <c r="N60" i="14"/>
  <c r="G14" i="15"/>
  <c r="R51" i="14"/>
  <c r="N51" i="14" s="1"/>
  <c r="N48" i="14"/>
  <c r="N14" i="14"/>
  <c r="R39" i="14"/>
  <c r="N39" i="14" s="1"/>
  <c r="N36" i="14"/>
  <c r="N24" i="14"/>
  <c r="R27" i="14"/>
  <c r="AC27" i="14"/>
  <c r="U27" i="14"/>
  <c r="T27" i="14"/>
  <c r="N13" i="15"/>
  <c r="AB27" i="14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V11" i="12"/>
  <c r="W17" i="15" s="1"/>
  <c r="U11" i="12"/>
  <c r="V17" i="15" s="1"/>
  <c r="T11" i="12"/>
  <c r="U17" i="15" s="1"/>
  <c r="S11" i="12"/>
  <c r="T17" i="15" s="1"/>
  <c r="R11" i="12"/>
  <c r="S17" i="15" s="1"/>
  <c r="Q11" i="12"/>
  <c r="R17" i="15" s="1"/>
  <c r="P11" i="12"/>
  <c r="Q17" i="15" s="1"/>
  <c r="O11" i="12"/>
  <c r="P17" i="15" s="1"/>
  <c r="N11" i="12"/>
  <c r="O17" i="15" s="1"/>
  <c r="M11" i="12"/>
  <c r="N17" i="15" s="1"/>
  <c r="L11" i="12"/>
  <c r="M17" i="15" s="1"/>
  <c r="K11" i="12"/>
  <c r="L17" i="15" s="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V11" i="11"/>
  <c r="W19" i="15" s="1"/>
  <c r="U11" i="11"/>
  <c r="V19" i="15" s="1"/>
  <c r="T11" i="11"/>
  <c r="U19" i="15" s="1"/>
  <c r="S11" i="11"/>
  <c r="T19" i="15" s="1"/>
  <c r="R11" i="11"/>
  <c r="S19" i="15" s="1"/>
  <c r="Q11" i="11"/>
  <c r="R19" i="15" s="1"/>
  <c r="P11" i="11"/>
  <c r="Q19" i="15" s="1"/>
  <c r="O11" i="11"/>
  <c r="P19" i="15" s="1"/>
  <c r="N11" i="11"/>
  <c r="O19" i="15" s="1"/>
  <c r="M11" i="11"/>
  <c r="N19" i="15" s="1"/>
  <c r="L11" i="11"/>
  <c r="M19" i="15" s="1"/>
  <c r="K11" i="11"/>
  <c r="L19" i="15" s="1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V11" i="10"/>
  <c r="W20" i="15" s="1"/>
  <c r="U11" i="10"/>
  <c r="V20" i="15" s="1"/>
  <c r="T11" i="10"/>
  <c r="U20" i="15" s="1"/>
  <c r="S11" i="10"/>
  <c r="T20" i="15" s="1"/>
  <c r="R11" i="10"/>
  <c r="S20" i="15" s="1"/>
  <c r="Q11" i="10"/>
  <c r="R20" i="15" s="1"/>
  <c r="P11" i="10"/>
  <c r="Q20" i="15" s="1"/>
  <c r="O11" i="10"/>
  <c r="P20" i="15" s="1"/>
  <c r="N11" i="10"/>
  <c r="O20" i="15" s="1"/>
  <c r="M11" i="10"/>
  <c r="N20" i="15" s="1"/>
  <c r="L11" i="10"/>
  <c r="M20" i="15" s="1"/>
  <c r="K11" i="10"/>
  <c r="L20" i="15" s="1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V11" i="9"/>
  <c r="W23" i="15" s="1"/>
  <c r="U11" i="9"/>
  <c r="V23" i="15" s="1"/>
  <c r="T11" i="9"/>
  <c r="U23" i="15" s="1"/>
  <c r="S11" i="9"/>
  <c r="T23" i="15" s="1"/>
  <c r="R11" i="9"/>
  <c r="S23" i="15" s="1"/>
  <c r="Q11" i="9"/>
  <c r="R23" i="15" s="1"/>
  <c r="P11" i="9"/>
  <c r="Q23" i="15" s="1"/>
  <c r="O11" i="9"/>
  <c r="P23" i="15" s="1"/>
  <c r="N11" i="9"/>
  <c r="O23" i="15" s="1"/>
  <c r="M11" i="9"/>
  <c r="N23" i="15" s="1"/>
  <c r="L11" i="9"/>
  <c r="M23" i="15" s="1"/>
  <c r="K11" i="9"/>
  <c r="L23" i="15" s="1"/>
  <c r="G23" i="15" l="1"/>
  <c r="G11" i="10"/>
  <c r="G20" i="15"/>
  <c r="G11" i="12"/>
  <c r="G17" i="15"/>
  <c r="V11" i="13"/>
  <c r="M18" i="15" s="1"/>
  <c r="M21" i="15" s="1"/>
  <c r="M24" i="15" s="1"/>
  <c r="M25" i="15" s="1"/>
  <c r="AG18" i="13"/>
  <c r="AB15" i="14"/>
  <c r="V15" i="15" s="1"/>
  <c r="U15" i="14"/>
  <c r="O15" i="15" s="1"/>
  <c r="T15" i="14"/>
  <c r="N15" i="15" s="1"/>
  <c r="AC15" i="14"/>
  <c r="W15" i="15" s="1"/>
  <c r="R15" i="14"/>
  <c r="L15" i="15" s="1"/>
  <c r="L21" i="15" s="1"/>
  <c r="DA19" i="13"/>
  <c r="N27" i="14"/>
  <c r="N13" i="14"/>
  <c r="G13" i="15"/>
  <c r="G19" i="15"/>
  <c r="G11" i="11"/>
  <c r="G11" i="9"/>
  <c r="L24" i="15" l="1"/>
  <c r="L25" i="15" s="1"/>
  <c r="H17" i="15"/>
  <c r="H13" i="15"/>
  <c r="H23" i="15"/>
  <c r="H20" i="15"/>
  <c r="H19" i="15"/>
  <c r="H14" i="15"/>
  <c r="AG11" i="13"/>
  <c r="N18" i="15" s="1"/>
  <c r="N21" i="15" s="1"/>
  <c r="N24" i="15" s="1"/>
  <c r="N25" i="15" s="1"/>
  <c r="AR18" i="13"/>
  <c r="DK19" i="13"/>
  <c r="N15" i="14"/>
  <c r="G15" i="15"/>
  <c r="H15" i="15" s="1"/>
  <c r="AR11" i="13" l="1"/>
  <c r="O18" i="15" s="1"/>
  <c r="O21" i="15" s="1"/>
  <c r="O24" i="15" s="1"/>
  <c r="O25" i="15" s="1"/>
  <c r="BC18" i="13"/>
  <c r="DU19" i="13"/>
  <c r="BC11" i="13" l="1"/>
  <c r="P18" i="15" s="1"/>
  <c r="BM18" i="13"/>
  <c r="G19" i="13"/>
  <c r="BM11" i="13" l="1"/>
  <c r="Q18" i="15" s="1"/>
  <c r="Q21" i="15" s="1"/>
  <c r="Q24" i="15" s="1"/>
  <c r="Q25" i="15" s="1"/>
  <c r="BW18" i="13"/>
  <c r="P21" i="15"/>
  <c r="P24" i="15" l="1"/>
  <c r="BW11" i="13"/>
  <c r="R18" i="15" s="1"/>
  <c r="R21" i="15" s="1"/>
  <c r="R24" i="15" s="1"/>
  <c r="R25" i="15" s="1"/>
  <c r="CG18" i="13"/>
  <c r="CQ18" i="13" l="1"/>
  <c r="CG11" i="13"/>
  <c r="S18" i="15" s="1"/>
  <c r="S21" i="15" s="1"/>
  <c r="S24" i="15" s="1"/>
  <c r="S25" i="15" s="1"/>
  <c r="P25" i="15"/>
  <c r="DA18" i="13" l="1"/>
  <c r="CQ11" i="13"/>
  <c r="T18" i="15" s="1"/>
  <c r="T21" i="15" s="1"/>
  <c r="T24" i="15" l="1"/>
  <c r="DK18" i="13"/>
  <c r="DA11" i="13"/>
  <c r="U18" i="15" s="1"/>
  <c r="U21" i="15" s="1"/>
  <c r="U24" i="15" s="1"/>
  <c r="U25" i="15" s="1"/>
  <c r="DU18" i="13" l="1"/>
  <c r="DU11" i="13" s="1"/>
  <c r="W18" i="15" s="1"/>
  <c r="DK11" i="13"/>
  <c r="V18" i="15" s="1"/>
  <c r="V21" i="15" s="1"/>
  <c r="V24" i="15" s="1"/>
  <c r="V25" i="15" s="1"/>
  <c r="G18" i="13"/>
  <c r="G11" i="13" s="1"/>
  <c r="T25" i="15"/>
  <c r="W21" i="15" l="1"/>
  <c r="G21" i="15" s="1"/>
  <c r="G18" i="15"/>
  <c r="H18" i="15" s="1"/>
  <c r="W24" i="15" l="1"/>
  <c r="H21" i="15"/>
  <c r="W25" i="15" l="1"/>
  <c r="G24" i="15"/>
  <c r="G25" i="15" l="1"/>
  <c r="H24" i="15"/>
</calcChain>
</file>

<file path=xl/sharedStrings.xml><?xml version="1.0" encoding="utf-8"?>
<sst xmlns="http://schemas.openxmlformats.org/spreadsheetml/2006/main" count="674" uniqueCount="144">
  <si>
    <t>Umsatz</t>
  </si>
  <si>
    <t>Wareneinsatz</t>
  </si>
  <si>
    <t>Deckungsbeitrag</t>
  </si>
  <si>
    <t>Abschreibung</t>
  </si>
  <si>
    <t>Personal</t>
  </si>
  <si>
    <t>Sachaufwand</t>
  </si>
  <si>
    <t>Betriebsergebnis</t>
  </si>
  <si>
    <t>Finanzergebnis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</si>
  <si>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</si>
  <si>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</si>
  <si>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</si>
  <si>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</si>
  <si>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</si>
  <si>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</si>
  <si>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</si>
  <si>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</si>
  <si>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</si>
  <si>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</si>
  <si>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</si>
  <si>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</si>
  <si>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Sonstige betriebliche Erträge</t>
  </si>
  <si>
    <t>Mengen:</t>
  </si>
  <si>
    <t>Umsatz:</t>
  </si>
  <si>
    <t>Rabatt:</t>
  </si>
  <si>
    <t>Wareneinsatz:</t>
  </si>
  <si>
    <t>So. var Kosten:</t>
  </si>
  <si>
    <t>Deckungsbeitrag:</t>
  </si>
  <si>
    <t>Umsatz abzgl. Rabatt</t>
  </si>
  <si>
    <t>Wareneinsatz inkl. So var. Kosten</t>
  </si>
  <si>
    <t>Erträge aus dem Verkauf von Anlagen</t>
  </si>
  <si>
    <t>Auflösung von Rückstellungen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</si>
  <si>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</si>
  <si>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</si>
  <si>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</si>
  <si>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</si>
  <si>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</si>
  <si>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</si>
  <si>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</si>
  <si>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</si>
  <si>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</si>
  <si>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</si>
  <si>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Betriebsaufwand</t>
  </si>
  <si>
    <t>Vertriebskosten</t>
  </si>
  <si>
    <t>Investitionen 1. Halbjahr</t>
  </si>
  <si>
    <t>Inv1</t>
  </si>
  <si>
    <t>Inv2</t>
  </si>
  <si>
    <t>Inv3</t>
  </si>
  <si>
    <t>Inv4</t>
  </si>
  <si>
    <t>Inv5</t>
  </si>
  <si>
    <t>Inv6</t>
  </si>
  <si>
    <t>Inv7</t>
  </si>
  <si>
    <t>Inv8</t>
  </si>
  <si>
    <t>Inv9</t>
  </si>
  <si>
    <t>Inv10</t>
  </si>
  <si>
    <t>Investitionen 2. Halbjahr</t>
  </si>
  <si>
    <t>Abschreibungsvorschau</t>
  </si>
  <si>
    <t>Geringwertige Wirtschaftsgüter (GWG)</t>
  </si>
  <si>
    <t>Zinsaufwand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</si>
  <si>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</si>
  <si>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</si>
  <si>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</si>
  <si>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</si>
  <si>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</si>
  <si>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</si>
  <si>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</si>
  <si>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</si>
  <si>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</si>
  <si>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</si>
  <si>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Jahressumme</t>
  </si>
  <si>
    <t>M o n a t s e r g e b n i s</t>
  </si>
  <si>
    <t>Zinsertrag</t>
  </si>
  <si>
    <t xml:space="preserve"> </t>
  </si>
  <si>
    <t>Sachaufwand 01</t>
  </si>
  <si>
    <t>Sachaufwand 02</t>
  </si>
  <si>
    <t>Sachaufwand 03</t>
  </si>
  <si>
    <t>Sachaufwand 04</t>
  </si>
  <si>
    <t>Sachaufwand 05</t>
  </si>
  <si>
    <t>Sachaufwand 06</t>
  </si>
  <si>
    <t>Sachaufwand 07</t>
  </si>
  <si>
    <t>Sachaufwand 08</t>
  </si>
  <si>
    <t>Sachaufwand 09</t>
  </si>
  <si>
    <t>Sachaufwand 10</t>
  </si>
  <si>
    <t>—</t>
  </si>
  <si>
    <t>Summe   " F I N A N Z E R G E B N I S "</t>
  </si>
  <si>
    <t>Summe   " S A C H A U F W A N D "</t>
  </si>
  <si>
    <t>Summe   " Sonstige betriebliche Erträge "</t>
  </si>
  <si>
    <t>Max Mustermann</t>
  </si>
  <si>
    <t>MitarbeiterIn 2</t>
  </si>
  <si>
    <t>MitarbeiterIn 3</t>
  </si>
  <si>
    <t>MitarbeiterIn 4</t>
  </si>
  <si>
    <t>MitarbeiterIn 5</t>
  </si>
  <si>
    <t>MitarbeiterIn 6</t>
  </si>
  <si>
    <t>MitarbeiterIn 7</t>
  </si>
  <si>
    <t>MitarbeiterIn 8</t>
  </si>
  <si>
    <t>MitarbeiterIn 9</t>
  </si>
  <si>
    <t>MitarbeiterIn 10</t>
  </si>
  <si>
    <t>MitarbeiterIn 11</t>
  </si>
  <si>
    <t>MitarbeiterIn 12</t>
  </si>
  <si>
    <t>MitarbeiterIn 13</t>
  </si>
  <si>
    <t>MitarbeiterIn 14</t>
  </si>
  <si>
    <t>MitarbeiterIn 15</t>
  </si>
  <si>
    <t>MitarbeiterIn 16</t>
  </si>
  <si>
    <t>Summe   " Abschreibungen "</t>
  </si>
  <si>
    <t>monatl. Abschreibung</t>
  </si>
  <si>
    <t>Anschaffungs-
wert</t>
  </si>
  <si>
    <t>Nutzungs-
dauer</t>
  </si>
  <si>
    <t>Jahres-
abschreibung</t>
  </si>
  <si>
    <t>Beträge in Euro</t>
  </si>
  <si>
    <t>Summe   " a l l e r   P R O D U K T E "</t>
  </si>
  <si>
    <t>Name des Produktes</t>
  </si>
  <si>
    <t>VK-Preis in Euro</t>
  </si>
  <si>
    <t>EK-Preis in Euro</t>
  </si>
  <si>
    <t>Rabatt %/Euro</t>
  </si>
  <si>
    <t>So. var Kosten in Euro</t>
  </si>
  <si>
    <t>Deckungsbeitrag %/Euro</t>
  </si>
  <si>
    <t xml:space="preserve"> Stk.</t>
  </si>
  <si>
    <t xml:space="preserve"> Euro</t>
  </si>
  <si>
    <r>
      <t xml:space="preserve">Ergebnis vor Steuern </t>
    </r>
    <r>
      <rPr>
        <sz val="11"/>
        <color theme="1"/>
        <rFont val="Calibri"/>
        <family val="2"/>
      </rPr>
      <t>(in Euro)</t>
    </r>
  </si>
  <si>
    <r>
      <rPr>
        <b/>
        <sz val="11"/>
        <color theme="0" tint="-0.14999847407452621"/>
        <rFont val="Calibri"/>
        <family val="2"/>
      </rPr>
      <t xml:space="preserve">Ergebnis vor Steuern </t>
    </r>
    <r>
      <rPr>
        <sz val="11"/>
        <color theme="1"/>
        <rFont val="Calibri"/>
        <family val="2"/>
      </rPr>
      <t>(in Prozent)</t>
    </r>
  </si>
  <si>
    <t>Gesamtsumme</t>
  </si>
  <si>
    <t xml:space="preserve"> Produkt 10:</t>
  </si>
  <si>
    <t xml:space="preserve"> Produkt 09:</t>
  </si>
  <si>
    <t xml:space="preserve"> Produkt 08:</t>
  </si>
  <si>
    <t xml:space="preserve"> Produkt 07:</t>
  </si>
  <si>
    <t xml:space="preserve"> Produkt 06:</t>
  </si>
  <si>
    <t xml:space="preserve"> Produkt 05:</t>
  </si>
  <si>
    <t xml:space="preserve"> Produkt 04:</t>
  </si>
  <si>
    <t xml:space="preserve"> Produkt 03:</t>
  </si>
  <si>
    <t xml:space="preserve"> Produkt 02:</t>
  </si>
  <si>
    <t xml:space="preserve"> Produkt 01:</t>
  </si>
  <si>
    <t>Inv1_2.Hj.</t>
  </si>
  <si>
    <t>Inv2_2.Hj.</t>
  </si>
  <si>
    <t>Anteil</t>
  </si>
  <si>
    <t xml:space="preserve">Jahressumme </t>
  </si>
  <si>
    <t>absolut in Euro</t>
  </si>
  <si>
    <t>in Euro</t>
  </si>
  <si>
    <t>in Jahren</t>
  </si>
  <si>
    <t>Summe   " P E R S O N A L K O S T E N "</t>
  </si>
  <si>
    <t>Link zu Blatt "Erfolg_Planung"</t>
  </si>
  <si>
    <t>Halbjahres-
abschreibung</t>
  </si>
  <si>
    <t>MitarbeiterIn 17</t>
  </si>
  <si>
    <t>MitarbeiterIn 18</t>
  </si>
  <si>
    <t>MitarbeiterIn 19</t>
  </si>
  <si>
    <t>MitarbeiterIn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</si>
</sst>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"/>
    <numFmt numFmtId="165" formatCode="#,##0\ "/>
    <numFmt numFmtId="166" formatCode="#,##0.0&quot;% 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theme="3" tint="9.9978637043366805E-2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 tint="-0.14999847407452621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3" tint="0.249977111117893"/>
      <name val="Calibri"/>
      <family val="2"/>
      <scheme val="minor"/>
    </font>
    <font>
      <u/>
      <sz val="10"/>
      <color rgb="FF215C9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C75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E2A6"/>
        <bgColor indexed="64"/>
      </patternFill>
    </fill>
    <fill>
      <patternFill patternType="solid">
        <fgColor rgb="FFC9D06E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/>
      <top/>
      <bottom style="thick">
        <color rgb="FF9CAD37"/>
      </bottom>
      <diagonal/>
    </border>
    <border>
      <left style="hair">
        <color auto="1"/>
      </left>
      <right/>
      <top/>
      <bottom/>
      <diagonal/>
    </border>
    <border>
      <left style="hair">
        <color theme="0" tint="-0.499984740745262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4.9989318521683403E-2"/>
      </bottom>
      <diagonal/>
    </border>
    <border>
      <left/>
      <right/>
      <top style="thick">
        <color rgb="FF9CAD37"/>
      </top>
      <bottom style="thick">
        <color rgb="FF9CAD37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4.9989318521683403E-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14996795556505021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14996795556505021"/>
      </top>
      <bottom style="hair">
        <color theme="0" tint="-0.499984740745262"/>
      </bottom>
      <diagonal/>
    </border>
    <border>
      <left/>
      <right/>
      <top style="hair">
        <color theme="0" tint="-0.14996795556505021"/>
      </top>
      <bottom style="hair">
        <color theme="0" tint="-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4" borderId="12" xfId="0" applyFill="1" applyBorder="1" applyAlignment="1" applyProtection="1">
      <alignment vertical="center"/>
      <protection hidden="1"/>
    </xf>
    <xf numFmtId="0" fontId="0" fillId="4" borderId="15" xfId="0" applyFill="1" applyBorder="1" applyAlignment="1" applyProtection="1">
      <alignment vertical="center"/>
      <protection hidden="1"/>
    </xf>
    <xf numFmtId="0" fontId="0" fillId="4" borderId="10" xfId="0" applyFill="1" applyBorder="1" applyAlignment="1" applyProtection="1">
      <alignment vertical="center"/>
      <protection hidden="1"/>
    </xf>
    <xf numFmtId="0" fontId="0" fillId="4" borderId="11" xfId="0" applyFill="1" applyBorder="1" applyAlignment="1" applyProtection="1">
      <alignment vertical="center"/>
      <protection hidden="1"/>
    </xf>
    <xf numFmtId="0" fontId="0" fillId="4" borderId="21" xfId="0" applyFill="1" applyBorder="1" applyAlignment="1" applyProtection="1">
      <alignment vertical="center"/>
      <protection hidden="1"/>
    </xf>
    <xf numFmtId="0" fontId="0" fillId="4" borderId="13" xfId="0" applyFill="1" applyBorder="1" applyAlignment="1" applyProtection="1">
      <alignment vertical="center"/>
      <protection hidden="1"/>
    </xf>
    <xf numFmtId="0" fontId="0" fillId="4" borderId="14" xfId="0" applyFill="1" applyBorder="1" applyAlignment="1" applyProtection="1">
      <alignment vertical="center"/>
      <protection hidden="1"/>
    </xf>
    <xf numFmtId="0" fontId="0" fillId="4" borderId="22" xfId="0" applyFill="1" applyBorder="1" applyAlignment="1" applyProtection="1">
      <alignment vertical="center"/>
      <protection hidden="1"/>
    </xf>
    <xf numFmtId="0" fontId="0" fillId="4" borderId="17" xfId="0" applyFill="1" applyBorder="1" applyAlignment="1" applyProtection="1">
      <alignment vertical="center"/>
      <protection hidden="1"/>
    </xf>
    <xf numFmtId="0" fontId="0" fillId="4" borderId="23" xfId="0" applyFill="1" applyBorder="1" applyAlignment="1" applyProtection="1">
      <alignment vertical="center"/>
      <protection hidden="1"/>
    </xf>
    <xf numFmtId="0" fontId="0" fillId="4" borderId="19" xfId="0" applyFill="1" applyBorder="1" applyAlignment="1" applyProtection="1">
      <alignment vertical="center"/>
      <protection hidden="1"/>
    </xf>
    <xf numFmtId="0" fontId="0" fillId="4" borderId="22" xfId="0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left" vertical="center" indent="1"/>
      <protection hidden="1"/>
    </xf>
    <xf numFmtId="0" fontId="3" fillId="4" borderId="22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left" vertical="center" wrapText="1" indent="1"/>
      <protection locked="0"/>
    </xf>
    <xf numFmtId="0" fontId="3" fillId="6" borderId="7" xfId="0" applyFont="1" applyFill="1" applyBorder="1" applyAlignment="1" applyProtection="1">
      <alignment horizontal="left" vertical="center" wrapText="1" indent="1"/>
      <protection locked="0"/>
    </xf>
    <xf numFmtId="164" fontId="1" fillId="3" borderId="16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4" borderId="21" xfId="0" applyFill="1" applyBorder="1" applyAlignment="1" applyProtection="1">
      <alignment horizontal="center" vertical="center" wrapText="1"/>
      <protection hidden="1"/>
    </xf>
    <xf numFmtId="0" fontId="0" fillId="4" borderId="0" xfId="0" applyFill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left" vertical="center" indent="1"/>
      <protection hidden="1"/>
    </xf>
    <xf numFmtId="0" fontId="0" fillId="4" borderId="0" xfId="0" applyFill="1" applyAlignment="1" applyProtection="1">
      <alignment vertical="center"/>
      <protection hidden="1"/>
    </xf>
    <xf numFmtId="165" fontId="1" fillId="3" borderId="16" xfId="0" applyNumberFormat="1" applyFont="1" applyFill="1" applyBorder="1" applyAlignment="1" applyProtection="1">
      <alignment vertical="center"/>
      <protection hidden="1"/>
    </xf>
    <xf numFmtId="165" fontId="0" fillId="7" borderId="16" xfId="0" applyNumberFormat="1" applyFill="1" applyBorder="1" applyAlignment="1" applyProtection="1">
      <alignment vertical="center"/>
      <protection hidden="1"/>
    </xf>
    <xf numFmtId="165" fontId="0" fillId="3" borderId="16" xfId="0" applyNumberFormat="1" applyFill="1" applyBorder="1" applyAlignment="1" applyProtection="1">
      <alignment vertical="center"/>
      <protection hidden="1"/>
    </xf>
    <xf numFmtId="165" fontId="3" fillId="6" borderId="7" xfId="0" applyNumberFormat="1" applyFont="1" applyFill="1" applyBorder="1" applyAlignment="1" applyProtection="1">
      <alignment vertical="center"/>
      <protection locked="0"/>
    </xf>
    <xf numFmtId="165" fontId="3" fillId="5" borderId="7" xfId="0" applyNumberFormat="1" applyFont="1" applyFill="1" applyBorder="1" applyAlignment="1" applyProtection="1">
      <alignment vertical="center"/>
      <protection locked="0"/>
    </xf>
    <xf numFmtId="0" fontId="0" fillId="7" borderId="22" xfId="0" applyFill="1" applyBorder="1" applyAlignment="1" applyProtection="1">
      <alignment vertical="center"/>
      <protection hidden="1"/>
    </xf>
    <xf numFmtId="0" fontId="0" fillId="7" borderId="0" xfId="0" applyFill="1" applyAlignment="1" applyProtection="1">
      <alignment vertical="center"/>
      <protection hidden="1"/>
    </xf>
    <xf numFmtId="0" fontId="0" fillId="7" borderId="21" xfId="0" applyFill="1" applyBorder="1" applyAlignment="1" applyProtection="1">
      <alignment vertical="center"/>
      <protection hidden="1"/>
    </xf>
    <xf numFmtId="0" fontId="0" fillId="7" borderId="11" xfId="0" applyFill="1" applyBorder="1" applyAlignment="1" applyProtection="1">
      <alignment vertical="center"/>
      <protection hidden="1"/>
    </xf>
    <xf numFmtId="0" fontId="0" fillId="7" borderId="23" xfId="0" applyFill="1" applyBorder="1" applyAlignment="1" applyProtection="1">
      <alignment vertical="center"/>
      <protection hidden="1"/>
    </xf>
    <xf numFmtId="0" fontId="0" fillId="0" borderId="7" xfId="0" applyBorder="1" applyAlignment="1" applyProtection="1">
      <alignment horizontal="left" vertical="center" indent="1"/>
      <protection hidden="1"/>
    </xf>
    <xf numFmtId="0" fontId="0" fillId="3" borderId="7" xfId="0" applyFill="1" applyBorder="1" applyAlignment="1" applyProtection="1">
      <alignment horizontal="left" vertical="center" indent="1"/>
      <protection hidden="1"/>
    </xf>
    <xf numFmtId="165" fontId="0" fillId="7" borderId="7" xfId="0" applyNumberFormat="1" applyFill="1" applyBorder="1" applyAlignment="1" applyProtection="1">
      <alignment vertical="center"/>
      <protection hidden="1"/>
    </xf>
    <xf numFmtId="165" fontId="0" fillId="3" borderId="7" xfId="0" applyNumberFormat="1" applyFill="1" applyBorder="1" applyAlignment="1" applyProtection="1">
      <alignment vertical="center"/>
      <protection hidden="1"/>
    </xf>
    <xf numFmtId="0" fontId="0" fillId="7" borderId="12" xfId="0" applyFill="1" applyBorder="1" applyAlignment="1" applyProtection="1">
      <alignment vertical="center"/>
      <protection hidden="1"/>
    </xf>
    <xf numFmtId="166" fontId="3" fillId="5" borderId="7" xfId="0" applyNumberFormat="1" applyFont="1" applyFill="1" applyBorder="1" applyAlignment="1" applyProtection="1">
      <alignment horizontal="right" vertical="center" wrapText="1" indent="1"/>
      <protection locked="0"/>
    </xf>
    <xf numFmtId="0" fontId="2" fillId="3" borderId="7" xfId="0" applyFont="1" applyFill="1" applyBorder="1" applyAlignment="1" applyProtection="1">
      <alignment vertical="center"/>
      <protection hidden="1"/>
    </xf>
    <xf numFmtId="0" fontId="2" fillId="7" borderId="7" xfId="0" applyFont="1" applyFill="1" applyBorder="1" applyAlignment="1" applyProtection="1">
      <alignment vertical="center"/>
      <protection hidden="1"/>
    </xf>
    <xf numFmtId="0" fontId="3" fillId="4" borderId="15" xfId="0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 vertical="center" indent="1"/>
      <protection hidden="1"/>
    </xf>
    <xf numFmtId="165" fontId="1" fillId="4" borderId="27" xfId="0" applyNumberFormat="1" applyFont="1" applyFill="1" applyBorder="1" applyAlignment="1" applyProtection="1">
      <alignment vertical="center"/>
      <protection hidden="1"/>
    </xf>
    <xf numFmtId="165" fontId="3" fillId="7" borderId="7" xfId="0" applyNumberFormat="1" applyFont="1" applyFill="1" applyBorder="1" applyAlignment="1" applyProtection="1">
      <alignment vertical="center"/>
      <protection hidden="1"/>
    </xf>
    <xf numFmtId="165" fontId="0" fillId="4" borderId="17" xfId="0" applyNumberFormat="1" applyFill="1" applyBorder="1" applyAlignment="1" applyProtection="1">
      <alignment vertical="center"/>
      <protection hidden="1"/>
    </xf>
    <xf numFmtId="0" fontId="1" fillId="4" borderId="22" xfId="0" applyFont="1" applyFill="1" applyBorder="1" applyAlignment="1" applyProtection="1">
      <alignment vertical="center"/>
      <protection hidden="1"/>
    </xf>
    <xf numFmtId="0" fontId="1" fillId="4" borderId="21" xfId="0" applyFont="1" applyFill="1" applyBorder="1" applyAlignment="1" applyProtection="1">
      <alignment vertical="center"/>
      <protection hidden="1"/>
    </xf>
    <xf numFmtId="0" fontId="0" fillId="4" borderId="28" xfId="0" applyFill="1" applyBorder="1" applyAlignment="1" applyProtection="1">
      <alignment vertical="center"/>
      <protection hidden="1"/>
    </xf>
    <xf numFmtId="165" fontId="1" fillId="3" borderId="7" xfId="0" applyNumberFormat="1" applyFont="1" applyFill="1" applyBorder="1" applyAlignment="1" applyProtection="1">
      <alignment vertical="center"/>
      <protection hidden="1"/>
    </xf>
    <xf numFmtId="0" fontId="3" fillId="7" borderId="7" xfId="0" applyFont="1" applyFill="1" applyBorder="1" applyAlignment="1" applyProtection="1">
      <alignment horizontal="left" vertical="center" wrapText="1" indent="1"/>
      <protection hidden="1"/>
    </xf>
    <xf numFmtId="0" fontId="6" fillId="3" borderId="7" xfId="0" applyFont="1" applyFill="1" applyBorder="1" applyAlignment="1" applyProtection="1">
      <alignment horizontal="left" vertical="center" wrapText="1" indent="1"/>
      <protection hidden="1"/>
    </xf>
    <xf numFmtId="165" fontId="6" fillId="3" borderId="7" xfId="0" applyNumberFormat="1" applyFont="1" applyFill="1" applyBorder="1" applyAlignment="1" applyProtection="1">
      <alignment vertical="center"/>
      <protection hidden="1"/>
    </xf>
    <xf numFmtId="0" fontId="3" fillId="4" borderId="19" xfId="0" applyFont="1" applyFill="1" applyBorder="1" applyAlignment="1" applyProtection="1">
      <alignment horizontal="left" vertical="center" wrapText="1" indent="1"/>
      <protection hidden="1"/>
    </xf>
    <xf numFmtId="165" fontId="3" fillId="4" borderId="19" xfId="0" applyNumberFormat="1" applyFont="1" applyFill="1" applyBorder="1" applyAlignment="1" applyProtection="1">
      <alignment vertical="center"/>
      <protection hidden="1"/>
    </xf>
    <xf numFmtId="0" fontId="6" fillId="3" borderId="9" xfId="0" applyFont="1" applyFill="1" applyBorder="1" applyAlignment="1" applyProtection="1">
      <alignment horizontal="left" vertical="center" wrapText="1" indent="1"/>
      <protection hidden="1"/>
    </xf>
    <xf numFmtId="0" fontId="6" fillId="3" borderId="29" xfId="0" applyFont="1" applyFill="1" applyBorder="1" applyAlignment="1" applyProtection="1">
      <alignment horizontal="left" vertical="center" wrapText="1" indent="1"/>
      <protection hidden="1"/>
    </xf>
    <xf numFmtId="166" fontId="0" fillId="3" borderId="9" xfId="0" applyNumberFormat="1" applyFill="1" applyBorder="1" applyAlignment="1" applyProtection="1">
      <alignment vertical="center"/>
      <protection hidden="1"/>
    </xf>
    <xf numFmtId="165" fontId="6" fillId="3" borderId="29" xfId="0" applyNumberFormat="1" applyFont="1" applyFill="1" applyBorder="1" applyAlignment="1" applyProtection="1">
      <alignment vertical="center"/>
      <protection hidden="1"/>
    </xf>
    <xf numFmtId="0" fontId="3" fillId="4" borderId="0" xfId="0" applyFont="1" applyFill="1" applyAlignment="1" applyProtection="1">
      <alignment horizontal="left" vertical="center" wrapText="1" indent="1"/>
      <protection hidden="1"/>
    </xf>
    <xf numFmtId="0" fontId="3" fillId="7" borderId="7" xfId="0" applyFont="1" applyFill="1" applyBorder="1" applyAlignment="1" applyProtection="1">
      <alignment horizontal="left" vertical="center" indent="1"/>
      <protection hidden="1"/>
    </xf>
    <xf numFmtId="0" fontId="3" fillId="4" borderId="0" xfId="0" applyFont="1" applyFill="1" applyAlignment="1" applyProtection="1">
      <alignment horizontal="right" vertical="center" wrapText="1" indent="1"/>
      <protection hidden="1"/>
    </xf>
    <xf numFmtId="0" fontId="3" fillId="3" borderId="7" xfId="0" applyFont="1" applyFill="1" applyBorder="1" applyAlignment="1" applyProtection="1">
      <alignment horizontal="left" vertical="center" indent="1"/>
      <protection hidden="1"/>
    </xf>
    <xf numFmtId="165" fontId="3" fillId="3" borderId="7" xfId="0" applyNumberFormat="1" applyFont="1" applyFill="1" applyBorder="1" applyAlignment="1" applyProtection="1">
      <alignment vertical="center"/>
      <protection hidden="1"/>
    </xf>
    <xf numFmtId="166" fontId="3" fillId="7" borderId="7" xfId="0" applyNumberFormat="1" applyFont="1" applyFill="1" applyBorder="1" applyAlignment="1" applyProtection="1">
      <alignment horizontal="right" vertical="center" wrapText="1" indent="1"/>
      <protection hidden="1"/>
    </xf>
    <xf numFmtId="0" fontId="3" fillId="7" borderId="11" xfId="0" applyFont="1" applyFill="1" applyBorder="1" applyAlignment="1" applyProtection="1">
      <alignment horizontal="left" vertical="center" wrapText="1" indent="1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vertical="center"/>
      <protection hidden="1"/>
    </xf>
    <xf numFmtId="0" fontId="3" fillId="3" borderId="7" xfId="0" applyFont="1" applyFill="1" applyBorder="1" applyAlignment="1" applyProtection="1">
      <alignment horizontal="left" vertical="center" wrapText="1" indent="1"/>
      <protection hidden="1"/>
    </xf>
    <xf numFmtId="0" fontId="5" fillId="7" borderId="7" xfId="0" applyFont="1" applyFill="1" applyBorder="1" applyAlignment="1" applyProtection="1">
      <alignment horizontal="left" vertical="center" indent="1"/>
      <protection hidden="1"/>
    </xf>
    <xf numFmtId="0" fontId="5" fillId="4" borderId="0" xfId="0" applyFont="1" applyFill="1" applyProtection="1">
      <protection hidden="1"/>
    </xf>
    <xf numFmtId="0" fontId="2" fillId="4" borderId="2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0" fontId="0" fillId="0" borderId="8" xfId="0" applyBorder="1" applyAlignment="1" applyProtection="1">
      <alignment horizontal="right" vertical="center"/>
      <protection hidden="1"/>
    </xf>
    <xf numFmtId="0" fontId="0" fillId="6" borderId="9" xfId="0" applyFill="1" applyBorder="1" applyAlignment="1" applyProtection="1">
      <alignment horizontal="left" vertical="center" indent="1"/>
      <protection locked="0"/>
    </xf>
    <xf numFmtId="166" fontId="0" fillId="4" borderId="21" xfId="0" applyNumberFormat="1" applyFill="1" applyBorder="1" applyAlignment="1" applyProtection="1">
      <alignment vertical="center"/>
      <protection hidden="1"/>
    </xf>
    <xf numFmtId="165" fontId="0" fillId="7" borderId="31" xfId="0" applyNumberFormat="1" applyFill="1" applyBorder="1" applyAlignment="1" applyProtection="1">
      <alignment vertical="center"/>
      <protection hidden="1"/>
    </xf>
    <xf numFmtId="165" fontId="1" fillId="3" borderId="32" xfId="0" applyNumberFormat="1" applyFont="1" applyFill="1" applyBorder="1" applyAlignment="1" applyProtection="1">
      <alignment vertical="center"/>
      <protection hidden="1"/>
    </xf>
    <xf numFmtId="165" fontId="1" fillId="3" borderId="33" xfId="0" applyNumberFormat="1" applyFont="1" applyFill="1" applyBorder="1" applyAlignment="1" applyProtection="1">
      <alignment vertical="center"/>
      <protection hidden="1"/>
    </xf>
    <xf numFmtId="165" fontId="0" fillId="7" borderId="33" xfId="0" applyNumberFormat="1" applyFill="1" applyBorder="1" applyAlignment="1" applyProtection="1">
      <alignment vertical="center"/>
      <protection hidden="1"/>
    </xf>
    <xf numFmtId="166" fontId="0" fillId="7" borderId="7" xfId="0" applyNumberFormat="1" applyFill="1" applyBorder="1" applyAlignment="1" applyProtection="1">
      <alignment vertical="center"/>
      <protection hidden="1"/>
    </xf>
    <xf numFmtId="166" fontId="1" fillId="3" borderId="7" xfId="0" applyNumberFormat="1" applyFont="1" applyFill="1" applyBorder="1" applyAlignment="1" applyProtection="1">
      <alignment vertical="center"/>
      <protection hidden="1"/>
    </xf>
    <xf numFmtId="166" fontId="0" fillId="4" borderId="0" xfId="0" applyNumberFormat="1" applyFill="1" applyAlignment="1" applyProtection="1">
      <alignment vertical="center"/>
      <protection hidden="1"/>
    </xf>
    <xf numFmtId="0" fontId="0" fillId="0" borderId="0" xfId="0" applyAlignment="1" applyProtection="1">
      <alignment horizontal="right"/>
      <protection hidden="1"/>
    </xf>
    <xf numFmtId="0" fontId="1" fillId="7" borderId="0" xfId="0" applyFont="1" applyFill="1" applyAlignment="1" applyProtection="1">
      <alignment horizontal="left" vertical="center" indent="1"/>
      <protection hidden="1"/>
    </xf>
    <xf numFmtId="0" fontId="0" fillId="4" borderId="26" xfId="0" applyFill="1" applyBorder="1" applyAlignment="1" applyProtection="1">
      <alignment vertical="center"/>
      <protection hidden="1"/>
    </xf>
    <xf numFmtId="0" fontId="1" fillId="3" borderId="7" xfId="0" applyFont="1" applyFill="1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7" borderId="7" xfId="0" applyFill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1" fillId="7" borderId="23" xfId="0" applyFont="1" applyFill="1" applyBorder="1" applyAlignment="1" applyProtection="1">
      <alignment vertical="center"/>
      <protection hidden="1"/>
    </xf>
    <xf numFmtId="164" fontId="3" fillId="5" borderId="7" xfId="0" applyNumberFormat="1" applyFont="1" applyFill="1" applyBorder="1" applyAlignment="1" applyProtection="1">
      <alignment horizontal="right" vertical="center"/>
      <protection locked="0"/>
    </xf>
    <xf numFmtId="164" fontId="3" fillId="6" borderId="7" xfId="0" applyNumberFormat="1" applyFont="1" applyFill="1" applyBorder="1" applyAlignment="1" applyProtection="1">
      <alignment horizontal="right" vertical="center"/>
      <protection locked="0"/>
    </xf>
    <xf numFmtId="164" fontId="3" fillId="7" borderId="7" xfId="0" applyNumberFormat="1" applyFont="1" applyFill="1" applyBorder="1" applyAlignment="1" applyProtection="1">
      <alignment horizontal="right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 indent="2"/>
      <protection hidden="1"/>
    </xf>
    <xf numFmtId="0" fontId="4" fillId="2" borderId="2" xfId="0" applyFont="1" applyFill="1" applyBorder="1" applyAlignment="1" applyProtection="1">
      <alignment horizontal="left" vertical="center" indent="2"/>
      <protection hidden="1"/>
    </xf>
    <xf numFmtId="0" fontId="4" fillId="2" borderId="3" xfId="0" applyFont="1" applyFill="1" applyBorder="1" applyAlignment="1" applyProtection="1">
      <alignment horizontal="left" vertical="center" indent="2"/>
      <protection hidden="1"/>
    </xf>
    <xf numFmtId="0" fontId="4" fillId="2" borderId="4" xfId="0" applyFont="1" applyFill="1" applyBorder="1" applyAlignment="1" applyProtection="1">
      <alignment horizontal="left" vertical="center" indent="2"/>
      <protection hidden="1"/>
    </xf>
    <xf numFmtId="0" fontId="4" fillId="2" borderId="5" xfId="0" applyFont="1" applyFill="1" applyBorder="1" applyAlignment="1" applyProtection="1">
      <alignment horizontal="left" vertical="center" indent="2"/>
      <protection hidden="1"/>
    </xf>
    <xf numFmtId="0" fontId="4" fillId="2" borderId="6" xfId="0" applyFont="1" applyFill="1" applyBorder="1" applyAlignment="1" applyProtection="1">
      <alignment horizontal="left" vertical="center" indent="2"/>
      <protection hidden="1"/>
    </xf>
    <xf numFmtId="165" fontId="6" fillId="3" borderId="8" xfId="0" applyNumberFormat="1" applyFont="1" applyFill="1" applyBorder="1" applyAlignment="1" applyProtection="1">
      <alignment vertical="center"/>
      <protection hidden="1"/>
    </xf>
    <xf numFmtId="165" fontId="6" fillId="3" borderId="9" xfId="0" applyNumberFormat="1" applyFont="1" applyFill="1" applyBorder="1" applyAlignment="1" applyProtection="1">
      <alignment vertical="center"/>
      <protection hidden="1"/>
    </xf>
    <xf numFmtId="0" fontId="1" fillId="7" borderId="18" xfId="0" applyFont="1" applyFill="1" applyBorder="1" applyAlignment="1" applyProtection="1">
      <alignment horizontal="left" vertical="center"/>
      <protection hidden="1"/>
    </xf>
    <xf numFmtId="0" fontId="1" fillId="7" borderId="20" xfId="0" applyFont="1" applyFill="1" applyBorder="1" applyAlignment="1" applyProtection="1">
      <alignment horizontal="left" vertical="center"/>
      <protection hidden="1"/>
    </xf>
    <xf numFmtId="0" fontId="3" fillId="5" borderId="18" xfId="0" applyFont="1" applyFill="1" applyBorder="1" applyAlignment="1" applyProtection="1">
      <alignment horizontal="left" vertical="center" wrapText="1" indent="1"/>
      <protection locked="0"/>
    </xf>
    <xf numFmtId="0" fontId="3" fillId="5" borderId="19" xfId="0" applyFont="1" applyFill="1" applyBorder="1" applyAlignment="1" applyProtection="1">
      <alignment horizontal="left" vertical="center" wrapText="1" indent="1"/>
      <protection locked="0"/>
    </xf>
    <xf numFmtId="0" fontId="3" fillId="5" borderId="20" xfId="0" applyFont="1" applyFill="1" applyBorder="1" applyAlignment="1" applyProtection="1">
      <alignment horizontal="left" vertical="center" wrapText="1" indent="1"/>
      <protection locked="0"/>
    </xf>
    <xf numFmtId="0" fontId="1" fillId="3" borderId="7" xfId="0" applyFont="1" applyFill="1" applyBorder="1" applyAlignment="1" applyProtection="1">
      <alignment horizontal="left" vertical="center" indent="1"/>
      <protection hidden="1"/>
    </xf>
    <xf numFmtId="0" fontId="9" fillId="3" borderId="7" xfId="0" applyFont="1" applyFill="1" applyBorder="1" applyAlignment="1" applyProtection="1">
      <alignment vertical="center"/>
      <protection hidden="1"/>
    </xf>
    <xf numFmtId="165" fontId="1" fillId="3" borderId="8" xfId="0" applyNumberFormat="1" applyFont="1" applyFill="1" applyBorder="1" applyAlignment="1" applyProtection="1">
      <alignment vertical="center"/>
      <protection hidden="1"/>
    </xf>
    <xf numFmtId="165" fontId="1" fillId="3" borderId="9" xfId="0" applyNumberFormat="1" applyFont="1" applyFill="1" applyBorder="1" applyAlignment="1" applyProtection="1">
      <alignment vertical="center"/>
      <protection hidden="1"/>
    </xf>
    <xf numFmtId="0" fontId="8" fillId="0" borderId="18" xfId="0" applyFont="1" applyBorder="1" applyAlignment="1" applyProtection="1">
      <alignment horizontal="left" vertical="center" indent="1"/>
      <protection hidden="1"/>
    </xf>
    <xf numFmtId="0" fontId="8" fillId="0" borderId="19" xfId="0" applyFont="1" applyBorder="1" applyAlignment="1" applyProtection="1">
      <alignment horizontal="left" vertical="center" indent="1"/>
      <protection hidden="1"/>
    </xf>
    <xf numFmtId="0" fontId="8" fillId="7" borderId="18" xfId="0" applyFont="1" applyFill="1" applyBorder="1" applyAlignment="1" applyProtection="1">
      <alignment horizontal="left" vertical="center" indent="1"/>
      <protection hidden="1"/>
    </xf>
    <xf numFmtId="0" fontId="8" fillId="7" borderId="19" xfId="0" applyFont="1" applyFill="1" applyBorder="1" applyAlignment="1" applyProtection="1">
      <alignment horizontal="left" vertical="center" indent="1"/>
      <protection hidden="1"/>
    </xf>
    <xf numFmtId="0" fontId="1" fillId="3" borderId="18" xfId="0" applyFont="1" applyFill="1" applyBorder="1" applyAlignment="1" applyProtection="1">
      <alignment horizontal="left" vertical="center" indent="1"/>
      <protection hidden="1"/>
    </xf>
    <xf numFmtId="0" fontId="1" fillId="3" borderId="19" xfId="0" applyFont="1" applyFill="1" applyBorder="1" applyAlignment="1" applyProtection="1">
      <alignment horizontal="left" vertical="center" indent="1"/>
      <protection hidden="1"/>
    </xf>
    <xf numFmtId="0" fontId="12" fillId="0" borderId="2" xfId="1" applyFont="1" applyBorder="1" applyAlignment="1" applyProtection="1">
      <alignment horizontal="right" vertical="center"/>
      <protection hidden="1"/>
    </xf>
    <xf numFmtId="0" fontId="5" fillId="7" borderId="18" xfId="0" applyFont="1" applyFill="1" applyBorder="1" applyAlignment="1" applyProtection="1">
      <alignment horizontal="left" vertical="center" indent="2"/>
      <protection hidden="1"/>
    </xf>
    <xf numFmtId="0" fontId="5" fillId="7" borderId="19" xfId="0" applyFont="1" applyFill="1" applyBorder="1" applyAlignment="1" applyProtection="1">
      <alignment horizontal="left" vertical="center" indent="2"/>
      <protection hidden="1"/>
    </xf>
    <xf numFmtId="0" fontId="5" fillId="7" borderId="20" xfId="0" applyFont="1" applyFill="1" applyBorder="1" applyAlignment="1" applyProtection="1">
      <alignment horizontal="left" vertical="center" indent="2"/>
      <protection hidden="1"/>
    </xf>
    <xf numFmtId="0" fontId="11" fillId="0" borderId="0" xfId="1" applyFont="1" applyBorder="1" applyAlignment="1" applyProtection="1">
      <alignment horizontal="right" vertical="center"/>
      <protection hidden="1"/>
    </xf>
    <xf numFmtId="165" fontId="3" fillId="6" borderId="7" xfId="0" applyNumberFormat="1" applyFont="1" applyFill="1" applyBorder="1" applyAlignment="1" applyProtection="1">
      <alignment horizontal="right" vertical="center"/>
      <protection locked="0"/>
    </xf>
    <xf numFmtId="165" fontId="3" fillId="7" borderId="7" xfId="0" applyNumberFormat="1" applyFont="1" applyFill="1" applyBorder="1" applyAlignment="1" applyProtection="1">
      <alignment horizontal="right" vertical="center"/>
      <protection hidden="1"/>
    </xf>
    <xf numFmtId="165" fontId="3" fillId="3" borderId="7" xfId="0" applyNumberFormat="1" applyFont="1" applyFill="1" applyBorder="1" applyAlignment="1" applyProtection="1">
      <alignment horizontal="right" vertical="center"/>
      <protection hidden="1"/>
    </xf>
    <xf numFmtId="164" fontId="1" fillId="4" borderId="23" xfId="0" applyNumberFormat="1" applyFont="1" applyFill="1" applyBorder="1" applyAlignment="1" applyProtection="1">
      <alignment horizontal="center" vertical="center"/>
      <protection hidden="1"/>
    </xf>
    <xf numFmtId="165" fontId="3" fillId="3" borderId="7" xfId="0" applyNumberFormat="1" applyFont="1" applyFill="1" applyBorder="1" applyAlignment="1" applyProtection="1">
      <alignment horizontal="center" vertical="center"/>
      <protection hidden="1"/>
    </xf>
    <xf numFmtId="165" fontId="3" fillId="6" borderId="7" xfId="0" applyNumberFormat="1" applyFon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 wrapText="1"/>
      <protection hidden="1"/>
    </xf>
    <xf numFmtId="165" fontId="3" fillId="5" borderId="7" xfId="0" applyNumberFormat="1" applyFont="1" applyFill="1" applyBorder="1" applyAlignment="1" applyProtection="1">
      <alignment vertical="center"/>
      <protection locked="0"/>
    </xf>
    <xf numFmtId="0" fontId="0" fillId="0" borderId="34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165" fontId="1" fillId="3" borderId="25" xfId="0" applyNumberFormat="1" applyFont="1" applyFill="1" applyBorder="1" applyAlignment="1" applyProtection="1">
      <alignment horizontal="right" vertical="center"/>
      <protection hidden="1"/>
    </xf>
    <xf numFmtId="165" fontId="1" fillId="3" borderId="0" xfId="0" applyNumberFormat="1" applyFont="1" applyFill="1" applyAlignment="1" applyProtection="1">
      <alignment horizontal="right" vertical="center"/>
      <protection hidden="1"/>
    </xf>
    <xf numFmtId="165" fontId="3" fillId="5" borderId="7" xfId="0" applyNumberFormat="1" applyFont="1" applyFill="1" applyBorder="1" applyAlignment="1" applyProtection="1">
      <alignment horizontal="right" vertical="center"/>
      <protection locked="0"/>
    </xf>
    <xf numFmtId="165" fontId="1" fillId="3" borderId="7" xfId="0" applyNumberFormat="1" applyFont="1" applyFill="1" applyBorder="1" applyAlignment="1" applyProtection="1">
      <alignment horizontal="right" vertical="center"/>
      <protection hidden="1"/>
    </xf>
    <xf numFmtId="165" fontId="1" fillId="3" borderId="18" xfId="0" applyNumberFormat="1" applyFont="1" applyFill="1" applyBorder="1" applyAlignment="1" applyProtection="1">
      <alignment horizontal="right" vertical="center"/>
      <protection hidden="1"/>
    </xf>
    <xf numFmtId="165" fontId="1" fillId="3" borderId="19" xfId="0" applyNumberFormat="1" applyFont="1" applyFill="1" applyBorder="1" applyAlignment="1" applyProtection="1">
      <alignment horizontal="right" vertical="center"/>
      <protection hidden="1"/>
    </xf>
    <xf numFmtId="165" fontId="1" fillId="3" borderId="20" xfId="0" applyNumberFormat="1" applyFont="1" applyFill="1" applyBorder="1" applyAlignment="1" applyProtection="1">
      <alignment horizontal="right" vertical="center"/>
      <protection hidden="1"/>
    </xf>
    <xf numFmtId="0" fontId="3" fillId="6" borderId="18" xfId="0" applyFont="1" applyFill="1" applyBorder="1" applyAlignment="1" applyProtection="1">
      <alignment horizontal="left" vertical="center" wrapText="1" indent="1"/>
      <protection locked="0"/>
    </xf>
    <xf numFmtId="0" fontId="3" fillId="6" borderId="19" xfId="0" applyFont="1" applyFill="1" applyBorder="1" applyAlignment="1" applyProtection="1">
      <alignment horizontal="left" vertical="center" wrapText="1" indent="1"/>
      <protection locked="0"/>
    </xf>
    <xf numFmtId="0" fontId="3" fillId="6" borderId="20" xfId="0" applyFont="1" applyFill="1" applyBorder="1" applyAlignment="1" applyProtection="1">
      <alignment horizontal="left" vertical="center" wrapText="1" indent="1"/>
      <protection locked="0"/>
    </xf>
    <xf numFmtId="165" fontId="3" fillId="6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5" fillId="7" borderId="18" xfId="0" applyFont="1" applyFill="1" applyBorder="1" applyAlignment="1" applyProtection="1">
      <alignment horizontal="left" vertical="center" indent="1"/>
      <protection hidden="1"/>
    </xf>
    <xf numFmtId="0" fontId="5" fillId="7" borderId="19" xfId="0" applyFont="1" applyFill="1" applyBorder="1" applyAlignment="1" applyProtection="1">
      <alignment horizontal="left" vertical="center" indent="1"/>
      <protection hidden="1"/>
    </xf>
    <xf numFmtId="0" fontId="5" fillId="7" borderId="20" xfId="0" applyFont="1" applyFill="1" applyBorder="1" applyAlignment="1" applyProtection="1">
      <alignment horizontal="left" vertical="center" inden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1" fillId="0" borderId="2" xfId="1" applyFont="1" applyBorder="1" applyAlignment="1" applyProtection="1">
      <alignment horizontal="right" vertical="center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215C98"/>
      <color rgb="FF9CAD37"/>
      <color rgb="FFDEE2A6"/>
      <color rgb="FFC9D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rfolg_Sachaufwand!A1"/><Relationship Id="rId3" Type="http://schemas.openxmlformats.org/officeDocument/2006/relationships/image" Target="../media/image2.emf"/><Relationship Id="rId7" Type="http://schemas.openxmlformats.org/officeDocument/2006/relationships/hyperlink" Target="#Erfolg_Personal!A1"/><Relationship Id="rId2" Type="http://schemas.openxmlformats.org/officeDocument/2006/relationships/image" Target="../media/image1.png"/><Relationship Id="rId1" Type="http://schemas.openxmlformats.org/officeDocument/2006/relationships/hyperlink" Target="http://www.derkalkulator.com/" TargetMode="External"/><Relationship Id="rId6" Type="http://schemas.openxmlformats.org/officeDocument/2006/relationships/hyperlink" Target="#Erfolg_Abschreibungen!A1"/><Relationship Id="rId5" Type="http://schemas.openxmlformats.org/officeDocument/2006/relationships/hyperlink" Target="#Erfolg_SoBetrErtr&#228;ge!A1"/><Relationship Id="rId4" Type="http://schemas.openxmlformats.org/officeDocument/2006/relationships/hyperlink" Target="#Erfolg_Umsatz!A1"/><Relationship Id="rId9" Type="http://schemas.openxmlformats.org/officeDocument/2006/relationships/hyperlink" Target="#Erfolg_Finanzergebni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derkalkulator.com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derkalkulator.com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derkalkulator.com/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derkalkulator.com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derkalkulator.com/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hyperlink" Target="http://www.derkalkulato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6</xdr:col>
      <xdr:colOff>5991</xdr:colOff>
      <xdr:row>2</xdr:row>
      <xdr:rowOff>17206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1EADDC-5350-4DA2-A927-5B517838A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863491" cy="53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1793</xdr:colOff>
      <xdr:row>4</xdr:row>
      <xdr:rowOff>120133</xdr:rowOff>
    </xdr:from>
    <xdr:to>
      <xdr:col>7</xdr:col>
      <xdr:colOff>588533</xdr:colOff>
      <xdr:row>4</xdr:row>
      <xdr:rowOff>365766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8FD7773-7FA2-4953-B75A-A0A337517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" y="1016604"/>
          <a:ext cx="4584999" cy="245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62752</xdr:colOff>
      <xdr:row>14</xdr:row>
      <xdr:rowOff>53791</xdr:rowOff>
    </xdr:from>
    <xdr:to>
      <xdr:col>2</xdr:col>
      <xdr:colOff>2465293</xdr:colOff>
      <xdr:row>14</xdr:row>
      <xdr:rowOff>215156</xdr:rowOff>
    </xdr:to>
    <xdr:sp macro="" textlink="">
      <xdr:nvSpPr>
        <xdr:cNvPr id="4" name="Rechteck 3">
          <a:hlinkClick xmlns:r="http://schemas.openxmlformats.org/officeDocument/2006/relationships" r:id="rId4" tooltip="Link zu Blatt &quot;Erfolg_Umsatz&quot;"/>
          <a:extLst>
            <a:ext uri="{FF2B5EF4-FFF2-40B4-BE49-F238E27FC236}">
              <a16:creationId xmlns:a16="http://schemas.microsoft.com/office/drawing/2014/main" id="{462386AB-E1AF-8A90-0491-EF06C17A4321}"/>
            </a:ext>
          </a:extLst>
        </xdr:cNvPr>
        <xdr:cNvSpPr/>
      </xdr:nvSpPr>
      <xdr:spPr>
        <a:xfrm>
          <a:off x="295834" y="2779062"/>
          <a:ext cx="2402541" cy="1613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de-AT" sz="900" baseline="0">
              <a:solidFill>
                <a:srgbClr val="215C98"/>
              </a:solidFill>
            </a:rPr>
            <a:t> (Link)</a:t>
          </a:r>
          <a:endParaRPr lang="de-AT" sz="900">
            <a:solidFill>
              <a:srgbClr val="215C98"/>
            </a:solidFill>
          </a:endParaRPr>
        </a:p>
      </xdr:txBody>
    </xdr:sp>
    <xdr:clientData fPrintsWithSheet="0"/>
  </xdr:twoCellAnchor>
  <xdr:twoCellAnchor>
    <xdr:from>
      <xdr:col>2</xdr:col>
      <xdr:colOff>62752</xdr:colOff>
      <xdr:row>16</xdr:row>
      <xdr:rowOff>35861</xdr:rowOff>
    </xdr:from>
    <xdr:to>
      <xdr:col>2</xdr:col>
      <xdr:colOff>2457673</xdr:colOff>
      <xdr:row>16</xdr:row>
      <xdr:rowOff>197226</xdr:rowOff>
    </xdr:to>
    <xdr:sp macro="" textlink="">
      <xdr:nvSpPr>
        <xdr:cNvPr id="6" name="Rechteck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DEA99B-379B-48E3-863D-FF581A5B3D82}"/>
            </a:ext>
          </a:extLst>
        </xdr:cNvPr>
        <xdr:cNvSpPr/>
      </xdr:nvSpPr>
      <xdr:spPr>
        <a:xfrm>
          <a:off x="295834" y="3074896"/>
          <a:ext cx="2394921" cy="1613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de-AT" sz="900" baseline="0">
              <a:solidFill>
                <a:srgbClr val="215C98"/>
              </a:solidFill>
            </a:rPr>
            <a:t> (Link)</a:t>
          </a:r>
          <a:endParaRPr lang="de-AT" sz="900">
            <a:solidFill>
              <a:srgbClr val="215C98"/>
            </a:solidFill>
          </a:endParaRPr>
        </a:p>
      </xdr:txBody>
    </xdr:sp>
    <xdr:clientData fPrintsWithSheet="0"/>
  </xdr:twoCellAnchor>
  <xdr:twoCellAnchor>
    <xdr:from>
      <xdr:col>2</xdr:col>
      <xdr:colOff>62752</xdr:colOff>
      <xdr:row>17</xdr:row>
      <xdr:rowOff>26896</xdr:rowOff>
    </xdr:from>
    <xdr:to>
      <xdr:col>2</xdr:col>
      <xdr:colOff>2457673</xdr:colOff>
      <xdr:row>17</xdr:row>
      <xdr:rowOff>188261</xdr:rowOff>
    </xdr:to>
    <xdr:sp macro="" textlink="">
      <xdr:nvSpPr>
        <xdr:cNvPr id="7" name="Rechteck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1F4E2B0-7CB6-4161-BE34-92E2BCEF9673}"/>
            </a:ext>
          </a:extLst>
        </xdr:cNvPr>
        <xdr:cNvSpPr/>
      </xdr:nvSpPr>
      <xdr:spPr>
        <a:xfrm>
          <a:off x="295834" y="3290049"/>
          <a:ext cx="2394921" cy="1613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de-AT" sz="900" baseline="0">
              <a:solidFill>
                <a:srgbClr val="215C98"/>
              </a:solidFill>
            </a:rPr>
            <a:t> (Link)</a:t>
          </a:r>
          <a:endParaRPr lang="de-AT" sz="900">
            <a:solidFill>
              <a:srgbClr val="215C98"/>
            </a:solidFill>
          </a:endParaRPr>
        </a:p>
      </xdr:txBody>
    </xdr:sp>
    <xdr:clientData fPrintsWithSheet="0"/>
  </xdr:twoCellAnchor>
  <xdr:twoCellAnchor>
    <xdr:from>
      <xdr:col>2</xdr:col>
      <xdr:colOff>62752</xdr:colOff>
      <xdr:row>18</xdr:row>
      <xdr:rowOff>35860</xdr:rowOff>
    </xdr:from>
    <xdr:to>
      <xdr:col>2</xdr:col>
      <xdr:colOff>2457673</xdr:colOff>
      <xdr:row>18</xdr:row>
      <xdr:rowOff>197225</xdr:rowOff>
    </xdr:to>
    <xdr:sp macro="" textlink="">
      <xdr:nvSpPr>
        <xdr:cNvPr id="8" name="Rechteck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86AC946-D3DB-4016-AD64-3206EAC51400}"/>
            </a:ext>
          </a:extLst>
        </xdr:cNvPr>
        <xdr:cNvSpPr/>
      </xdr:nvSpPr>
      <xdr:spPr>
        <a:xfrm>
          <a:off x="295834" y="3523131"/>
          <a:ext cx="2394921" cy="1613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de-AT" sz="900" baseline="0">
              <a:solidFill>
                <a:srgbClr val="215C98"/>
              </a:solidFill>
            </a:rPr>
            <a:t> (Link)</a:t>
          </a:r>
          <a:endParaRPr lang="de-AT" sz="900">
            <a:solidFill>
              <a:srgbClr val="215C98"/>
            </a:solidFill>
          </a:endParaRPr>
        </a:p>
      </xdr:txBody>
    </xdr:sp>
    <xdr:clientData fPrintsWithSheet="0"/>
  </xdr:twoCellAnchor>
  <xdr:twoCellAnchor>
    <xdr:from>
      <xdr:col>2</xdr:col>
      <xdr:colOff>62752</xdr:colOff>
      <xdr:row>19</xdr:row>
      <xdr:rowOff>44825</xdr:rowOff>
    </xdr:from>
    <xdr:to>
      <xdr:col>2</xdr:col>
      <xdr:colOff>2457673</xdr:colOff>
      <xdr:row>19</xdr:row>
      <xdr:rowOff>206190</xdr:rowOff>
    </xdr:to>
    <xdr:sp macro="" textlink="">
      <xdr:nvSpPr>
        <xdr:cNvPr id="9" name="Rechteck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6DF24F3-DED5-4CD7-95FD-9B8226A0DFBD}"/>
            </a:ext>
          </a:extLst>
        </xdr:cNvPr>
        <xdr:cNvSpPr/>
      </xdr:nvSpPr>
      <xdr:spPr>
        <a:xfrm>
          <a:off x="295834" y="3756213"/>
          <a:ext cx="2394921" cy="1613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de-AT" sz="900" baseline="0">
              <a:solidFill>
                <a:srgbClr val="215C98"/>
              </a:solidFill>
            </a:rPr>
            <a:t> (Link)</a:t>
          </a:r>
          <a:endParaRPr lang="de-AT" sz="900">
            <a:solidFill>
              <a:srgbClr val="215C98"/>
            </a:solidFill>
          </a:endParaRPr>
        </a:p>
      </xdr:txBody>
    </xdr:sp>
    <xdr:clientData fPrintsWithSheet="0"/>
  </xdr:twoCellAnchor>
  <xdr:twoCellAnchor>
    <xdr:from>
      <xdr:col>2</xdr:col>
      <xdr:colOff>62752</xdr:colOff>
      <xdr:row>22</xdr:row>
      <xdr:rowOff>44825</xdr:rowOff>
    </xdr:from>
    <xdr:to>
      <xdr:col>2</xdr:col>
      <xdr:colOff>2457673</xdr:colOff>
      <xdr:row>22</xdr:row>
      <xdr:rowOff>206190</xdr:rowOff>
    </xdr:to>
    <xdr:sp macro="" textlink="">
      <xdr:nvSpPr>
        <xdr:cNvPr id="10" name="Rechteck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7A87D2F-0861-47B7-86DD-126DF798CC6A}"/>
            </a:ext>
          </a:extLst>
        </xdr:cNvPr>
        <xdr:cNvSpPr/>
      </xdr:nvSpPr>
      <xdr:spPr>
        <a:xfrm>
          <a:off x="295834" y="4303060"/>
          <a:ext cx="2394921" cy="1613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de-AT" sz="900" baseline="0">
              <a:solidFill>
                <a:srgbClr val="215C98"/>
              </a:solidFill>
            </a:rPr>
            <a:t> (Link)</a:t>
          </a:r>
          <a:endParaRPr lang="de-AT" sz="900">
            <a:solidFill>
              <a:srgbClr val="215C98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6</xdr:col>
      <xdr:colOff>203214</xdr:colOff>
      <xdr:row>2</xdr:row>
      <xdr:rowOff>17206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0AA57E-59CB-4CB5-9C78-448E1CCCA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863491" cy="53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116545</xdr:rowOff>
    </xdr:from>
    <xdr:to>
      <xdr:col>10</xdr:col>
      <xdr:colOff>927399</xdr:colOff>
      <xdr:row>4</xdr:row>
      <xdr:rowOff>362178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12C0453-F6F6-42AF-AE87-2AECB23EA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3016"/>
          <a:ext cx="4584999" cy="245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2</xdr:col>
      <xdr:colOff>2749191</xdr:colOff>
      <xdr:row>2</xdr:row>
      <xdr:rowOff>17206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0C3234-5385-47BE-AFC3-97144C6D4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863491" cy="53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1793</xdr:colOff>
      <xdr:row>4</xdr:row>
      <xdr:rowOff>120129</xdr:rowOff>
    </xdr:from>
    <xdr:to>
      <xdr:col>6</xdr:col>
      <xdr:colOff>884368</xdr:colOff>
      <xdr:row>4</xdr:row>
      <xdr:rowOff>365762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C825976-7EA1-4C15-B04E-C04C90D9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" y="1016600"/>
          <a:ext cx="4584999" cy="245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141194</xdr:colOff>
      <xdr:row>0</xdr:row>
      <xdr:rowOff>17929</xdr:rowOff>
    </xdr:from>
    <xdr:to>
      <xdr:col>2</xdr:col>
      <xdr:colOff>2776085</xdr:colOff>
      <xdr:row>2</xdr:row>
      <xdr:rowOff>35135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0583D1-116F-4FD0-993B-BA72A85B4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4" y="17929"/>
          <a:ext cx="2867973" cy="537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120121</xdr:rowOff>
    </xdr:from>
    <xdr:to>
      <xdr:col>10</xdr:col>
      <xdr:colOff>4034</xdr:colOff>
      <xdr:row>4</xdr:row>
      <xdr:rowOff>365754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DCE9E95-19C2-46A9-8230-F590BE568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592"/>
          <a:ext cx="4584999" cy="245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2</xdr:col>
      <xdr:colOff>2749191</xdr:colOff>
      <xdr:row>2</xdr:row>
      <xdr:rowOff>17206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814E9-56F4-453C-81BC-EE40FF87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863491" cy="53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1793</xdr:colOff>
      <xdr:row>4</xdr:row>
      <xdr:rowOff>120128</xdr:rowOff>
    </xdr:from>
    <xdr:to>
      <xdr:col>6</xdr:col>
      <xdr:colOff>884368</xdr:colOff>
      <xdr:row>4</xdr:row>
      <xdr:rowOff>365761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9E4729F-2F05-4302-85D5-AE9433483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" y="1016599"/>
          <a:ext cx="4584999" cy="245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2</xdr:col>
      <xdr:colOff>2749191</xdr:colOff>
      <xdr:row>2</xdr:row>
      <xdr:rowOff>17206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BAF2F4-1EBA-42CC-904E-22B96B041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863491" cy="53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1793</xdr:colOff>
      <xdr:row>4</xdr:row>
      <xdr:rowOff>120125</xdr:rowOff>
    </xdr:from>
    <xdr:to>
      <xdr:col>6</xdr:col>
      <xdr:colOff>884368</xdr:colOff>
      <xdr:row>4</xdr:row>
      <xdr:rowOff>365758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C590295-AEC5-43D3-9BAF-194F1A169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" y="1016596"/>
          <a:ext cx="4584999" cy="245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2</xdr:col>
      <xdr:colOff>2749191</xdr:colOff>
      <xdr:row>2</xdr:row>
      <xdr:rowOff>17206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2DDEC8-9CA5-45A0-B801-DF4896CCB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863491" cy="535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1793</xdr:colOff>
      <xdr:row>4</xdr:row>
      <xdr:rowOff>120127</xdr:rowOff>
    </xdr:from>
    <xdr:to>
      <xdr:col>6</xdr:col>
      <xdr:colOff>893333</xdr:colOff>
      <xdr:row>4</xdr:row>
      <xdr:rowOff>365760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8876E99-861B-4231-BDD9-45A3744B4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" y="1016598"/>
          <a:ext cx="4584999" cy="245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B2B1-ECB0-4941-A443-B379949C9750}">
  <sheetPr codeName="Tabelle1">
    <pageSetUpPr autoPageBreaks="0"/>
  </sheetPr>
  <dimension ref="A1:BN51"/>
  <sheetViews>
    <sheetView showGridLines="0" showRowColHeaders="0" tabSelected="1" zoomScale="115" zoomScaleNormal="115" workbookViewId="0"/>
  </sheetViews>
  <sheetFormatPr baseColWidth="10" defaultColWidth="0" defaultRowHeight="14.4" customHeight="1" zeroHeight="1" x14ac:dyDescent="0.3"/>
  <cols>
    <col min="1" max="1" width="2.21875" style="1" customWidth="1"/>
    <col min="2" max="2" width="1.109375" style="1" customWidth="1"/>
    <col min="3" max="3" width="36.44140625" style="1" customWidth="1"/>
    <col min="4" max="6" width="1.109375" style="1" customWidth="1"/>
    <col min="7" max="7" width="14.88671875" style="1" customWidth="1"/>
    <col min="8" max="8" width="10.21875" style="1" customWidth="1"/>
    <col min="9" max="11" width="1.109375" style="1" customWidth="1"/>
    <col min="12" max="23" width="11.5546875" style="1" customWidth="1"/>
    <col min="24" max="24" width="1.109375" style="1" customWidth="1"/>
    <col min="25" max="25" width="2.109375" style="1" customWidth="1"/>
    <col min="26" max="66" width="0" style="1" hidden="1" customWidth="1"/>
    <col min="67" max="16384" width="11.5546875" style="1" hidden="1"/>
  </cols>
  <sheetData>
    <row r="1" spans="2:24" ht="1.8" customHeight="1" x14ac:dyDescent="0.3"/>
    <row r="2" spans="2:24" ht="39" customHeight="1" thickBot="1" x14ac:dyDescent="0.35"/>
    <row r="3" spans="2:24" ht="15" customHeight="1" thickTop="1" x14ac:dyDescent="0.3">
      <c r="B3" s="108" t="str">
        <f>"ERFOLGSPLANUNG "&amp;H8&amp;""</f>
        <v>ERFOLGSPLANUNG 2025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10"/>
    </row>
    <row r="4" spans="2:24" ht="15" customHeight="1" thickBot="1" x14ac:dyDescent="0.35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</row>
    <row r="5" spans="2:24" ht="31.2" customHeight="1" thickTop="1" x14ac:dyDescent="0.3"/>
    <row r="6" spans="2:24" ht="13.8" customHeight="1" x14ac:dyDescent="0.3">
      <c r="W6" s="93" t="s">
        <v>107</v>
      </c>
    </row>
    <row r="7" spans="2:24" ht="6.3" customHeight="1" x14ac:dyDescent="0.3">
      <c r="F7" s="9"/>
      <c r="G7" s="17"/>
      <c r="H7" s="10"/>
      <c r="I7" s="7"/>
      <c r="K7" s="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7"/>
    </row>
    <row r="8" spans="2:24" ht="19.2" customHeight="1" x14ac:dyDescent="0.3">
      <c r="F8" s="16"/>
      <c r="G8" s="83" t="s">
        <v>133</v>
      </c>
      <c r="H8" s="84">
        <v>2025</v>
      </c>
      <c r="I8" s="18"/>
      <c r="K8" s="16"/>
      <c r="L8" s="105" t="s">
        <v>69</v>
      </c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7"/>
      <c r="X8" s="18"/>
    </row>
    <row r="9" spans="2:24" ht="19.2" customHeight="1" x14ac:dyDescent="0.3">
      <c r="F9" s="11"/>
      <c r="G9" s="3" t="s">
        <v>134</v>
      </c>
      <c r="H9" s="3" t="s">
        <v>132</v>
      </c>
      <c r="I9" s="18"/>
      <c r="K9" s="11"/>
      <c r="L9" s="3" t="s">
        <v>8</v>
      </c>
      <c r="M9" s="3" t="s">
        <v>9</v>
      </c>
      <c r="N9" s="3" t="s">
        <v>10</v>
      </c>
      <c r="O9" s="3" t="s">
        <v>11</v>
      </c>
      <c r="P9" s="3" t="s">
        <v>12</v>
      </c>
      <c r="Q9" s="3" t="s">
        <v>13</v>
      </c>
      <c r="R9" s="3" t="s">
        <v>14</v>
      </c>
      <c r="S9" s="3" t="s">
        <v>15</v>
      </c>
      <c r="T9" s="3" t="s">
        <v>16</v>
      </c>
      <c r="U9" s="3" t="s">
        <v>17</v>
      </c>
      <c r="V9" s="3" t="s">
        <v>18</v>
      </c>
      <c r="W9" s="3" t="s">
        <v>19</v>
      </c>
      <c r="X9" s="18"/>
    </row>
    <row r="10" spans="2:24" ht="6.3" customHeight="1" x14ac:dyDescent="0.3">
      <c r="F10" s="12"/>
      <c r="G10" s="15"/>
      <c r="H10" s="15"/>
      <c r="I10" s="8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8"/>
    </row>
    <row r="11" spans="2:24" ht="6.3" customHeight="1" x14ac:dyDescent="0.3"/>
    <row r="12" spans="2:24" ht="6.3" customHeight="1" x14ac:dyDescent="0.3">
      <c r="B12" s="9"/>
      <c r="C12" s="10"/>
      <c r="D12" s="7"/>
      <c r="F12" s="9"/>
      <c r="G12" s="10"/>
      <c r="H12" s="10"/>
      <c r="I12" s="7"/>
      <c r="K12" s="9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7"/>
    </row>
    <row r="13" spans="2:24" ht="17.399999999999999" customHeight="1" x14ac:dyDescent="0.3">
      <c r="B13" s="11"/>
      <c r="C13" s="58" t="s">
        <v>0</v>
      </c>
      <c r="D13" s="14" t="s">
        <v>71</v>
      </c>
      <c r="F13" s="11"/>
      <c r="G13" s="89">
        <f>SUM(L13:W13)</f>
        <v>1764000</v>
      </c>
      <c r="H13" s="90">
        <f>G13/$G$13*100</f>
        <v>100</v>
      </c>
      <c r="I13" s="14"/>
      <c r="K13" s="11"/>
      <c r="L13" s="52">
        <f>Erfolg_Umsatz!R13</f>
        <v>139500</v>
      </c>
      <c r="M13" s="52">
        <f>Erfolg_Umsatz!S13</f>
        <v>139500</v>
      </c>
      <c r="N13" s="52">
        <f>Erfolg_Umsatz!T13</f>
        <v>139500</v>
      </c>
      <c r="O13" s="52">
        <f>Erfolg_Umsatz!U13</f>
        <v>139500</v>
      </c>
      <c r="P13" s="52">
        <f>Erfolg_Umsatz!V13</f>
        <v>171000</v>
      </c>
      <c r="Q13" s="52">
        <f>Erfolg_Umsatz!W13</f>
        <v>171000</v>
      </c>
      <c r="R13" s="52">
        <f>Erfolg_Umsatz!X13</f>
        <v>171000</v>
      </c>
      <c r="S13" s="52">
        <f>Erfolg_Umsatz!Y13</f>
        <v>171000</v>
      </c>
      <c r="T13" s="52">
        <f>Erfolg_Umsatz!Z13</f>
        <v>103500</v>
      </c>
      <c r="U13" s="52">
        <f>Erfolg_Umsatz!AA13</f>
        <v>139500</v>
      </c>
      <c r="V13" s="52">
        <f>Erfolg_Umsatz!AB13</f>
        <v>139500</v>
      </c>
      <c r="W13" s="52">
        <f>Erfolg_Umsatz!AC13</f>
        <v>139500</v>
      </c>
      <c r="X13" s="20"/>
    </row>
    <row r="14" spans="2:24" ht="17.399999999999999" customHeight="1" x14ac:dyDescent="0.3">
      <c r="B14" s="11"/>
      <c r="C14" s="58" t="s">
        <v>1</v>
      </c>
      <c r="D14" s="14" t="s">
        <v>71</v>
      </c>
      <c r="F14" s="11"/>
      <c r="G14" s="89">
        <f t="shared" ref="G14:G24" si="0">SUM(L14:W14)</f>
        <v>-695200</v>
      </c>
      <c r="H14" s="90">
        <f>G14/$G$13*100</f>
        <v>-39.410430839002267</v>
      </c>
      <c r="I14" s="14"/>
      <c r="K14" s="11"/>
      <c r="L14" s="52">
        <f>Erfolg_Umsatz!R14</f>
        <v>-50600</v>
      </c>
      <c r="M14" s="52">
        <f>Erfolg_Umsatz!S14</f>
        <v>-50600</v>
      </c>
      <c r="N14" s="52">
        <f>Erfolg_Umsatz!T14</f>
        <v>-50600</v>
      </c>
      <c r="O14" s="52">
        <f>Erfolg_Umsatz!U14</f>
        <v>-50600</v>
      </c>
      <c r="P14" s="52">
        <f>Erfolg_Umsatz!V14</f>
        <v>-74800</v>
      </c>
      <c r="Q14" s="52">
        <f>Erfolg_Umsatz!W14</f>
        <v>-74800</v>
      </c>
      <c r="R14" s="52">
        <f>Erfolg_Umsatz!X14</f>
        <v>-74800</v>
      </c>
      <c r="S14" s="52">
        <f>Erfolg_Umsatz!Y14</f>
        <v>-74800</v>
      </c>
      <c r="T14" s="52">
        <f>Erfolg_Umsatz!Z14</f>
        <v>-41800</v>
      </c>
      <c r="U14" s="52">
        <f>Erfolg_Umsatz!AA14</f>
        <v>-50600</v>
      </c>
      <c r="V14" s="52">
        <f>Erfolg_Umsatz!AB14</f>
        <v>-50600</v>
      </c>
      <c r="W14" s="52">
        <f>Erfolg_Umsatz!AC14</f>
        <v>-50600</v>
      </c>
      <c r="X14" s="20"/>
    </row>
    <row r="15" spans="2:24" ht="18.600000000000001" customHeight="1" x14ac:dyDescent="0.3">
      <c r="B15" s="11"/>
      <c r="C15" s="59" t="s">
        <v>2</v>
      </c>
      <c r="D15" s="14" t="s">
        <v>71</v>
      </c>
      <c r="F15" s="11"/>
      <c r="G15" s="88">
        <f>SUM(L15:W15)</f>
        <v>1068800</v>
      </c>
      <c r="H15" s="91">
        <f>G15/$G$13*100</f>
        <v>60.589569160997733</v>
      </c>
      <c r="I15" s="14"/>
      <c r="K15" s="11"/>
      <c r="L15" s="60">
        <f>Erfolg_Umsatz!R15</f>
        <v>88900</v>
      </c>
      <c r="M15" s="60">
        <f>Erfolg_Umsatz!S15</f>
        <v>88900</v>
      </c>
      <c r="N15" s="60">
        <f>Erfolg_Umsatz!T15</f>
        <v>88900</v>
      </c>
      <c r="O15" s="60">
        <f>Erfolg_Umsatz!U15</f>
        <v>88900</v>
      </c>
      <c r="P15" s="60">
        <f>Erfolg_Umsatz!V15</f>
        <v>96200</v>
      </c>
      <c r="Q15" s="60">
        <f>Erfolg_Umsatz!W15</f>
        <v>96200</v>
      </c>
      <c r="R15" s="60">
        <f>Erfolg_Umsatz!X15</f>
        <v>96200</v>
      </c>
      <c r="S15" s="60">
        <f>Erfolg_Umsatz!Y15</f>
        <v>96200</v>
      </c>
      <c r="T15" s="60">
        <f>Erfolg_Umsatz!Z15</f>
        <v>61700</v>
      </c>
      <c r="U15" s="60">
        <f>Erfolg_Umsatz!AA15</f>
        <v>88900</v>
      </c>
      <c r="V15" s="60">
        <f>Erfolg_Umsatz!AB15</f>
        <v>88900</v>
      </c>
      <c r="W15" s="60">
        <f>Erfolg_Umsatz!AC15</f>
        <v>88900</v>
      </c>
      <c r="X15" s="20"/>
    </row>
    <row r="16" spans="2:24" ht="6.6" customHeight="1" x14ac:dyDescent="0.3">
      <c r="B16" s="11"/>
      <c r="C16" s="61"/>
      <c r="D16" s="14"/>
      <c r="F16" s="11"/>
      <c r="G16" s="53"/>
      <c r="H16" s="92"/>
      <c r="I16" s="30"/>
      <c r="J16" s="30"/>
      <c r="K16" s="30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20"/>
    </row>
    <row r="17" spans="2:24" ht="17.399999999999999" customHeight="1" x14ac:dyDescent="0.3">
      <c r="B17" s="11"/>
      <c r="C17" s="58" t="s">
        <v>20</v>
      </c>
      <c r="D17" s="14" t="s">
        <v>71</v>
      </c>
      <c r="F17" s="11"/>
      <c r="G17" s="89">
        <f t="shared" si="0"/>
        <v>1496.0000000000027</v>
      </c>
      <c r="H17" s="90">
        <f>G17/$G$13*100</f>
        <v>8.4807256235827813E-2</v>
      </c>
      <c r="I17" s="14"/>
      <c r="K17" s="11"/>
      <c r="L17" s="52">
        <f>Erfolg_SoBetrErträge!K11</f>
        <v>100</v>
      </c>
      <c r="M17" s="52">
        <f>Erfolg_SoBetrErträge!L11</f>
        <v>112</v>
      </c>
      <c r="N17" s="52">
        <f>Erfolg_SoBetrErträge!M11</f>
        <v>108</v>
      </c>
      <c r="O17" s="52">
        <f>Erfolg_SoBetrErträge!N11</f>
        <v>114.666666666667</v>
      </c>
      <c r="P17" s="52">
        <f>Erfolg_SoBetrErträge!O11</f>
        <v>118.666666666667</v>
      </c>
      <c r="Q17" s="52">
        <f>Erfolg_SoBetrErträge!P11</f>
        <v>122.666666666667</v>
      </c>
      <c r="R17" s="52">
        <f>Erfolg_SoBetrErträge!Q11</f>
        <v>126.666666666667</v>
      </c>
      <c r="S17" s="52">
        <f>Erfolg_SoBetrErträge!R11</f>
        <v>130.666666666667</v>
      </c>
      <c r="T17" s="52">
        <f>Erfolg_SoBetrErträge!S11</f>
        <v>134.666666666667</v>
      </c>
      <c r="U17" s="52">
        <f>Erfolg_SoBetrErträge!T11</f>
        <v>138.666666666667</v>
      </c>
      <c r="V17" s="52">
        <f>Erfolg_SoBetrErträge!U11</f>
        <v>142.666666666667</v>
      </c>
      <c r="W17" s="52">
        <f>Erfolg_SoBetrErträge!V11</f>
        <v>146.666666666667</v>
      </c>
      <c r="X17" s="20"/>
    </row>
    <row r="18" spans="2:24" ht="17.399999999999999" customHeight="1" x14ac:dyDescent="0.3">
      <c r="B18" s="11"/>
      <c r="C18" s="58" t="s">
        <v>3</v>
      </c>
      <c r="D18" s="14" t="s">
        <v>71</v>
      </c>
      <c r="F18" s="11"/>
      <c r="G18" s="89">
        <f>SUM(L18:W18)</f>
        <v>-19491.000000000004</v>
      </c>
      <c r="H18" s="90">
        <f>G18/$G$13*100</f>
        <v>-1.1049319727891158</v>
      </c>
      <c r="I18" s="14"/>
      <c r="K18" s="11"/>
      <c r="L18" s="52">
        <f>Erfolg_Abschreibungen!K11</f>
        <v>-1083.3333333333335</v>
      </c>
      <c r="M18" s="52">
        <f>Erfolg_Abschreibungen!V11</f>
        <v>-1105.3333333333335</v>
      </c>
      <c r="N18" s="52">
        <f>Erfolg_Abschreibungen!AG11</f>
        <v>-1096.3333333333335</v>
      </c>
      <c r="O18" s="52">
        <f>Erfolg_Abschreibungen!AR11</f>
        <v>-1108.0000000000005</v>
      </c>
      <c r="P18" s="52">
        <f>Erfolg_Abschreibungen!BC11</f>
        <v>-1114.5000000000005</v>
      </c>
      <c r="Q18" s="52">
        <f>Erfolg_Abschreibungen!BM11</f>
        <v>-1121.0000000000005</v>
      </c>
      <c r="R18" s="52">
        <f>Erfolg_Abschreibungen!BW11</f>
        <v>-2127.5000000000005</v>
      </c>
      <c r="S18" s="52">
        <f>Erfolg_Abschreibungen!CG11</f>
        <v>-2134.0000000000005</v>
      </c>
      <c r="T18" s="52">
        <f>Erfolg_Abschreibungen!CQ11</f>
        <v>-2140.5000000000005</v>
      </c>
      <c r="U18" s="52">
        <f>Erfolg_Abschreibungen!DA11</f>
        <v>-2147.0000000000005</v>
      </c>
      <c r="V18" s="52">
        <f>Erfolg_Abschreibungen!DK11</f>
        <v>-2153.5000000000005</v>
      </c>
      <c r="W18" s="52">
        <f>Erfolg_Abschreibungen!DU11</f>
        <v>-2160.0000000000005</v>
      </c>
      <c r="X18" s="20"/>
    </row>
    <row r="19" spans="2:24" ht="17.399999999999999" customHeight="1" x14ac:dyDescent="0.3">
      <c r="B19" s="11"/>
      <c r="C19" s="58" t="s">
        <v>4</v>
      </c>
      <c r="D19" s="14" t="s">
        <v>71</v>
      </c>
      <c r="F19" s="11"/>
      <c r="G19" s="89">
        <f t="shared" si="0"/>
        <v>-270000</v>
      </c>
      <c r="H19" s="90">
        <f>G19/$G$13*100</f>
        <v>-15.306122448979592</v>
      </c>
      <c r="I19" s="14"/>
      <c r="K19" s="11"/>
      <c r="L19" s="52">
        <f>Erfolg_Personal!K11</f>
        <v>-22500</v>
      </c>
      <c r="M19" s="52">
        <f>Erfolg_Personal!L11</f>
        <v>-22500</v>
      </c>
      <c r="N19" s="52">
        <f>Erfolg_Personal!M11</f>
        <v>-22500</v>
      </c>
      <c r="O19" s="52">
        <f>Erfolg_Personal!N11</f>
        <v>-22500</v>
      </c>
      <c r="P19" s="52">
        <f>Erfolg_Personal!O11</f>
        <v>-22500</v>
      </c>
      <c r="Q19" s="52">
        <f>Erfolg_Personal!P11</f>
        <v>-22500</v>
      </c>
      <c r="R19" s="52">
        <f>Erfolg_Personal!Q11</f>
        <v>-22500</v>
      </c>
      <c r="S19" s="52">
        <f>Erfolg_Personal!R11</f>
        <v>-22500</v>
      </c>
      <c r="T19" s="52">
        <f>Erfolg_Personal!S11</f>
        <v>-22500</v>
      </c>
      <c r="U19" s="52">
        <f>Erfolg_Personal!T11</f>
        <v>-22500</v>
      </c>
      <c r="V19" s="52">
        <f>Erfolg_Personal!U11</f>
        <v>-22500</v>
      </c>
      <c r="W19" s="52">
        <f>Erfolg_Personal!V11</f>
        <v>-22500</v>
      </c>
      <c r="X19" s="20"/>
    </row>
    <row r="20" spans="2:24" ht="17.399999999999999" customHeight="1" x14ac:dyDescent="0.3">
      <c r="B20" s="11"/>
      <c r="C20" s="58" t="s">
        <v>5</v>
      </c>
      <c r="D20" s="14" t="s">
        <v>71</v>
      </c>
      <c r="F20" s="11"/>
      <c r="G20" s="89">
        <f>SUM(L20:W20)</f>
        <v>-2696.0000000000027</v>
      </c>
      <c r="H20" s="90">
        <f>G20/$G$13*100</f>
        <v>-0.15283446712018156</v>
      </c>
      <c r="I20" s="14"/>
      <c r="K20" s="11"/>
      <c r="L20" s="52">
        <f>Erfolg_Sachaufwand!K11</f>
        <v>-200</v>
      </c>
      <c r="M20" s="52">
        <f>Erfolg_Sachaufwand!L11</f>
        <v>-212</v>
      </c>
      <c r="N20" s="52">
        <f>Erfolg_Sachaufwand!M11</f>
        <v>-208</v>
      </c>
      <c r="O20" s="52">
        <f>Erfolg_Sachaufwand!N11</f>
        <v>-214.666666666667</v>
      </c>
      <c r="P20" s="52">
        <f>Erfolg_Sachaufwand!O11</f>
        <v>-218.666666666667</v>
      </c>
      <c r="Q20" s="52">
        <f>Erfolg_Sachaufwand!P11</f>
        <v>-222.666666666667</v>
      </c>
      <c r="R20" s="52">
        <f>Erfolg_Sachaufwand!Q11</f>
        <v>-226.666666666667</v>
      </c>
      <c r="S20" s="52">
        <f>Erfolg_Sachaufwand!R11</f>
        <v>-230.666666666667</v>
      </c>
      <c r="T20" s="52">
        <f>Erfolg_Sachaufwand!S11</f>
        <v>-234.666666666667</v>
      </c>
      <c r="U20" s="52">
        <f>Erfolg_Sachaufwand!T11</f>
        <v>-238.666666666667</v>
      </c>
      <c r="V20" s="52">
        <f>Erfolg_Sachaufwand!U11</f>
        <v>-242.666666666667</v>
      </c>
      <c r="W20" s="52">
        <f>Erfolg_Sachaufwand!V11</f>
        <v>-246.666666666667</v>
      </c>
      <c r="X20" s="20"/>
    </row>
    <row r="21" spans="2:24" ht="19.2" customHeight="1" x14ac:dyDescent="0.3">
      <c r="B21" s="11"/>
      <c r="C21" s="59" t="s">
        <v>6</v>
      </c>
      <c r="D21" s="54" t="s">
        <v>71</v>
      </c>
      <c r="F21" s="55"/>
      <c r="G21" s="88">
        <f>SUM(L21:W21)</f>
        <v>778109</v>
      </c>
      <c r="H21" s="91">
        <f>G21/$G$13*100</f>
        <v>44.11048752834467</v>
      </c>
      <c r="I21" s="54"/>
      <c r="J21" s="6"/>
      <c r="K21" s="55"/>
      <c r="L21" s="31">
        <f t="shared" ref="L21:W21" si="1">SUM(L17:L20)+L15</f>
        <v>65216.666666666672</v>
      </c>
      <c r="M21" s="31">
        <f t="shared" si="1"/>
        <v>65194.666666666672</v>
      </c>
      <c r="N21" s="31">
        <f t="shared" si="1"/>
        <v>65203.666666666672</v>
      </c>
      <c r="O21" s="31">
        <f t="shared" si="1"/>
        <v>65192</v>
      </c>
      <c r="P21" s="31">
        <f t="shared" si="1"/>
        <v>72485.5</v>
      </c>
      <c r="Q21" s="31">
        <f t="shared" si="1"/>
        <v>72479</v>
      </c>
      <c r="R21" s="31">
        <f t="shared" si="1"/>
        <v>71472.5</v>
      </c>
      <c r="S21" s="31">
        <f t="shared" si="1"/>
        <v>71466</v>
      </c>
      <c r="T21" s="31">
        <f t="shared" si="1"/>
        <v>36959.5</v>
      </c>
      <c r="U21" s="31">
        <f t="shared" si="1"/>
        <v>64153</v>
      </c>
      <c r="V21" s="31">
        <f t="shared" si="1"/>
        <v>64146.5</v>
      </c>
      <c r="W21" s="31">
        <f t="shared" si="1"/>
        <v>64140</v>
      </c>
      <c r="X21" s="20"/>
    </row>
    <row r="22" spans="2:24" ht="6.6" customHeight="1" x14ac:dyDescent="0.3">
      <c r="B22" s="11"/>
      <c r="C22" s="61"/>
      <c r="D22" s="14"/>
      <c r="F22" s="11"/>
      <c r="G22" s="53"/>
      <c r="H22" s="92"/>
      <c r="I22" s="30"/>
      <c r="J22" s="30"/>
      <c r="K22" s="30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20"/>
    </row>
    <row r="23" spans="2:24" ht="17.399999999999999" customHeight="1" x14ac:dyDescent="0.3">
      <c r="B23" s="11"/>
      <c r="C23" s="58" t="s">
        <v>7</v>
      </c>
      <c r="D23" s="14" t="s">
        <v>71</v>
      </c>
      <c r="F23" s="11"/>
      <c r="G23" s="86">
        <f>SUM(L23:W23)</f>
        <v>-18253.999999999967</v>
      </c>
      <c r="H23" s="90">
        <f>G23/$G$13*100</f>
        <v>-1.0348072562358259</v>
      </c>
      <c r="I23" s="14"/>
      <c r="K23" s="11"/>
      <c r="L23" s="52">
        <f>Erfolg_Finanzergebnis!K11</f>
        <v>-800</v>
      </c>
      <c r="M23" s="52">
        <f>Erfolg_Finanzergebnis!L11</f>
        <v>-1088</v>
      </c>
      <c r="N23" s="52">
        <f>Erfolg_Finanzergebnis!M11</f>
        <v>-1042</v>
      </c>
      <c r="O23" s="52">
        <f>Erfolg_Finanzergebnis!N11</f>
        <v>-1218.6666666666631</v>
      </c>
      <c r="P23" s="52">
        <f>Erfolg_Finanzergebnis!O11</f>
        <v>-1339.6666666666631</v>
      </c>
      <c r="Q23" s="52">
        <f>Erfolg_Finanzergebnis!P11</f>
        <v>-1460.6666666666631</v>
      </c>
      <c r="R23" s="52">
        <f>Erfolg_Finanzergebnis!Q11</f>
        <v>-1581.6666666666631</v>
      </c>
      <c r="S23" s="52">
        <f>Erfolg_Finanzergebnis!R11</f>
        <v>-1702.6666666666631</v>
      </c>
      <c r="T23" s="52">
        <f>Erfolg_Finanzergebnis!S11</f>
        <v>-1823.6666666666629</v>
      </c>
      <c r="U23" s="52">
        <f>Erfolg_Finanzergebnis!T11</f>
        <v>-1944.6666666666629</v>
      </c>
      <c r="V23" s="52">
        <f>Erfolg_Finanzergebnis!U11</f>
        <v>-2065.6666666666629</v>
      </c>
      <c r="W23" s="52">
        <f>Erfolg_Finanzergebnis!V11</f>
        <v>-2186.6666666666629</v>
      </c>
      <c r="X23" s="20"/>
    </row>
    <row r="24" spans="2:24" ht="19.2" customHeight="1" x14ac:dyDescent="0.3">
      <c r="B24" s="11"/>
      <c r="C24" s="64" t="s">
        <v>117</v>
      </c>
      <c r="D24" s="54" t="s">
        <v>71</v>
      </c>
      <c r="E24" s="6"/>
      <c r="F24" s="55"/>
      <c r="G24" s="87">
        <f t="shared" si="0"/>
        <v>759855.00000000023</v>
      </c>
      <c r="H24" s="91">
        <f>G24/$G$13*100</f>
        <v>43.075680272108855</v>
      </c>
      <c r="I24" s="54"/>
      <c r="J24" s="6"/>
      <c r="K24" s="55"/>
      <c r="L24" s="66">
        <f>L23+L21</f>
        <v>64416.666666666672</v>
      </c>
      <c r="M24" s="66">
        <f t="shared" ref="M24:W24" si="2">M23+M21</f>
        <v>64106.666666666672</v>
      </c>
      <c r="N24" s="66">
        <f t="shared" si="2"/>
        <v>64161.666666666672</v>
      </c>
      <c r="O24" s="66">
        <f t="shared" si="2"/>
        <v>63973.333333333336</v>
      </c>
      <c r="P24" s="66">
        <f t="shared" si="2"/>
        <v>71145.833333333343</v>
      </c>
      <c r="Q24" s="66">
        <f t="shared" si="2"/>
        <v>71018.333333333343</v>
      </c>
      <c r="R24" s="66">
        <f t="shared" si="2"/>
        <v>69890.833333333343</v>
      </c>
      <c r="S24" s="66">
        <f t="shared" si="2"/>
        <v>69763.333333333343</v>
      </c>
      <c r="T24" s="66">
        <f t="shared" si="2"/>
        <v>35135.833333333336</v>
      </c>
      <c r="U24" s="66">
        <f t="shared" si="2"/>
        <v>62208.333333333336</v>
      </c>
      <c r="V24" s="66">
        <f t="shared" si="2"/>
        <v>62080.833333333336</v>
      </c>
      <c r="W24" s="66">
        <f t="shared" si="2"/>
        <v>61953.333333333336</v>
      </c>
      <c r="X24" s="20"/>
    </row>
    <row r="25" spans="2:24" ht="16.2" customHeight="1" x14ac:dyDescent="0.3">
      <c r="B25" s="11"/>
      <c r="C25" s="63" t="s">
        <v>118</v>
      </c>
      <c r="D25" s="54"/>
      <c r="E25" s="6"/>
      <c r="F25" s="55"/>
      <c r="G25" s="65">
        <f>G24/G13*100</f>
        <v>43.075680272108855</v>
      </c>
      <c r="H25" s="85"/>
      <c r="I25" s="14"/>
      <c r="K25" s="11"/>
      <c r="L25" s="65">
        <f t="shared" ref="L25:W25" si="3">L24/L13*100</f>
        <v>46.176821983273598</v>
      </c>
      <c r="M25" s="65">
        <f t="shared" si="3"/>
        <v>45.954599761051377</v>
      </c>
      <c r="N25" s="65">
        <f t="shared" si="3"/>
        <v>45.99402628434887</v>
      </c>
      <c r="O25" s="65">
        <f t="shared" si="3"/>
        <v>45.859020310633213</v>
      </c>
      <c r="P25" s="65">
        <f t="shared" si="3"/>
        <v>41.605750487329438</v>
      </c>
      <c r="Q25" s="65">
        <f t="shared" si="3"/>
        <v>41.531189083820671</v>
      </c>
      <c r="R25" s="65">
        <f t="shared" si="3"/>
        <v>40.871832358674467</v>
      </c>
      <c r="S25" s="65">
        <f t="shared" si="3"/>
        <v>40.7972709551657</v>
      </c>
      <c r="T25" s="65">
        <f t="shared" si="3"/>
        <v>33.947665056360712</v>
      </c>
      <c r="U25" s="65">
        <f t="shared" si="3"/>
        <v>44.593787335722823</v>
      </c>
      <c r="V25" s="65">
        <f t="shared" si="3"/>
        <v>44.502389486260455</v>
      </c>
      <c r="W25" s="65">
        <f t="shared" si="3"/>
        <v>44.410991636798094</v>
      </c>
      <c r="X25" s="20"/>
    </row>
    <row r="26" spans="2:24" ht="6.3" customHeight="1" x14ac:dyDescent="0.3">
      <c r="B26" s="12"/>
      <c r="C26" s="13"/>
      <c r="D26" s="8"/>
      <c r="F26" s="12"/>
      <c r="G26" s="56"/>
      <c r="H26" s="56"/>
      <c r="I26" s="8"/>
      <c r="K26" s="12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8"/>
    </row>
    <row r="27" spans="2:24" s="37" customFormat="1" ht="6.3" customHeight="1" x14ac:dyDescent="0.3"/>
    <row r="28" spans="2:24" x14ac:dyDescent="0.3"/>
    <row r="29" spans="2:24" hidden="1" x14ac:dyDescent="0.3"/>
    <row r="30" spans="2:24" hidden="1" x14ac:dyDescent="0.3"/>
    <row r="31" spans="2:24" hidden="1" x14ac:dyDescent="0.3"/>
    <row r="32" spans="2:24" hidden="1" x14ac:dyDescent="0.3"/>
    <row r="33" s="1" customFormat="1" hidden="1" x14ac:dyDescent="0.3"/>
    <row r="34" s="1" customFormat="1" ht="14.4" hidden="1" customHeight="1" x14ac:dyDescent="0.3"/>
    <row r="35" s="1" customFormat="1" ht="14.4" hidden="1" customHeight="1" x14ac:dyDescent="0.3"/>
    <row r="36" s="1" customFormat="1" ht="14.4" hidden="1" customHeight="1" x14ac:dyDescent="0.3"/>
    <row r="37" s="1" customFormat="1" ht="14.4" hidden="1" customHeight="1" x14ac:dyDescent="0.3"/>
    <row r="38" s="1" customFormat="1" ht="14.4" hidden="1" customHeight="1" x14ac:dyDescent="0.3"/>
    <row r="39" s="1" customFormat="1" ht="14.4" hidden="1" customHeight="1" x14ac:dyDescent="0.3"/>
    <row r="40" s="1" customFormat="1" ht="14.4" hidden="1" customHeight="1" x14ac:dyDescent="0.3"/>
    <row r="41" s="1" customFormat="1" ht="14.4" hidden="1" customHeight="1" x14ac:dyDescent="0.3"/>
    <row r="42" s="1" customFormat="1" ht="14.4" hidden="1" customHeight="1" x14ac:dyDescent="0.3"/>
    <row r="43" s="1" customFormat="1" ht="14.4" hidden="1" customHeight="1" x14ac:dyDescent="0.3"/>
    <row r="44" s="1" customFormat="1" ht="14.4" hidden="1" customHeight="1" x14ac:dyDescent="0.3"/>
    <row r="45" s="1" customFormat="1" ht="14.4" hidden="1" customHeight="1" x14ac:dyDescent="0.3"/>
    <row r="46" s="1" customFormat="1" ht="14.4" hidden="1" customHeight="1" x14ac:dyDescent="0.3"/>
    <row r="47" s="1" customFormat="1" ht="14.4" hidden="1" customHeight="1" x14ac:dyDescent="0.3"/>
    <row r="48" s="1" customFormat="1" ht="14.4" hidden="1" customHeight="1" x14ac:dyDescent="0.3"/>
    <row r="49" s="1" customFormat="1" ht="14.4" hidden="1" customHeight="1" x14ac:dyDescent="0.3"/>
    <row r="50" s="1" customFormat="1" ht="14.4" hidden="1" customHeight="1" x14ac:dyDescent="0.3"/>
    <row r="51" s="1" customFormat="1" ht="14.4" hidden="1" customHeight="1" x14ac:dyDescent="0.3"/>
  </sheetData>
  <sheetProtection algorithmName="SHA-512" hashValue="RQN8F5k+TZ3229ts2+bIwHEw7T48CFJEW2fIYltK42B1IytSIXodefhvRDVv1nvz/NKMQbVcVOtgzGcKE43G8Q==" saltValue="3+/TyMNk553H6/qd33/Ceg==" spinCount="100000" sheet="1" objects="1" scenarios="1"/>
  <mergeCells count="2">
    <mergeCell ref="L8:W8"/>
    <mergeCell ref="B3:N4"/>
  </mergeCells>
  <dataValidations disablePrompts="1" count="1">
    <dataValidation type="whole" allowBlank="1" showInputMessage="1" showErrorMessage="1" error="  Die Jahres 4stellig von  _x000a_2000  bis  2050 erfassen._x000a__x000a_================_x000a_" sqref="H8" xr:uid="{399DAAA0-7A57-41E9-A994-7768B3D5303B}">
      <formula1>2000</formula1>
      <formula2>2050</formula2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65" orientation="landscape" r:id="rId1"/>
  <headerFooter>
    <oddFooter>&amp;L&amp;"-,Kursiv"&amp;UPfad:&amp;"-,Standard"&amp;U &amp;Z
&amp;"-,Kursiv"&amp;UDatei:&amp;"-,Standard"&amp;U &amp;F&amp;C
Seite &amp;P von &amp;N&amp;R
&amp;"-,Kursiv"&amp;UBlatt:&amp;"-,Standard"&amp;U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5EB4E-D0B8-4AAE-B587-72B68A59D87D}">
  <sheetPr codeName="Tabelle2">
    <pageSetUpPr autoPageBreaks="0"/>
  </sheetPr>
  <dimension ref="A1:CB138"/>
  <sheetViews>
    <sheetView showGridLines="0" showRowColHeaders="0" zoomScale="85" zoomScaleNormal="85" workbookViewId="0">
      <pane ySplit="17" topLeftCell="A18" activePane="bottomLeft" state="frozen"/>
      <selection pane="bottomLeft" activeCell="N5" sqref="N5:R5"/>
    </sheetView>
  </sheetViews>
  <sheetFormatPr baseColWidth="10" defaultColWidth="0" defaultRowHeight="14.4" customHeight="1" zeroHeight="1" x14ac:dyDescent="0.3"/>
  <cols>
    <col min="1" max="1" width="2.21875" style="1" customWidth="1"/>
    <col min="2" max="2" width="1.109375" style="1" customWidth="1"/>
    <col min="3" max="3" width="1.21875" style="1" customWidth="1"/>
    <col min="4" max="4" width="25.33203125" style="1" customWidth="1"/>
    <col min="5" max="5" width="1.21875" style="1" customWidth="1"/>
    <col min="6" max="6" width="9.44140625" style="1" customWidth="1"/>
    <col min="7" max="7" width="9.33203125" style="1" customWidth="1"/>
    <col min="8" max="10" width="1.109375" style="1" customWidth="1"/>
    <col min="11" max="11" width="17.33203125" style="1" customWidth="1"/>
    <col min="12" max="12" width="5.33203125" style="1" customWidth="1"/>
    <col min="13" max="13" width="1.109375" style="1" customWidth="1"/>
    <col min="14" max="14" width="14.44140625" style="1" customWidth="1"/>
    <col min="15" max="17" width="1.109375" style="1" customWidth="1"/>
    <col min="18" max="29" width="11.5546875" style="1" customWidth="1"/>
    <col min="30" max="30" width="1.109375" style="1" customWidth="1"/>
    <col min="31" max="31" width="2.109375" style="1" customWidth="1"/>
    <col min="32" max="75" width="11.5546875" style="1" hidden="1" customWidth="1"/>
    <col min="76" max="80" width="0" style="1" hidden="1" customWidth="1"/>
    <col min="81" max="16384" width="11.5546875" style="1" hidden="1"/>
  </cols>
  <sheetData>
    <row r="1" spans="2:30" ht="1.8" customHeight="1" x14ac:dyDescent="0.3"/>
    <row r="2" spans="2:30" ht="39" customHeight="1" thickBot="1" x14ac:dyDescent="0.35"/>
    <row r="3" spans="2:30" ht="15" customHeight="1" thickTop="1" x14ac:dyDescent="0.3">
      <c r="B3" s="108" t="str">
        <f>Erfolg_Planung!B3 &amp; " / Umsatz pro Produkt in Euro"</f>
        <v>ERFOLGSPLANUNG 2025 / Umsatz pro Produkt in Euro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10"/>
    </row>
    <row r="4" spans="2:30" ht="15" customHeight="1" thickBot="1" x14ac:dyDescent="0.35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</row>
    <row r="5" spans="2:30" ht="31.2" customHeight="1" thickTop="1" x14ac:dyDescent="0.3">
      <c r="N5" s="131" t="s">
        <v>138</v>
      </c>
      <c r="O5" s="131"/>
      <c r="P5" s="131"/>
      <c r="Q5" s="131"/>
      <c r="R5" s="131"/>
    </row>
    <row r="6" spans="2:30" ht="14.4" customHeight="1" x14ac:dyDescent="0.3"/>
    <row r="7" spans="2:30" ht="6.3" customHeight="1" x14ac:dyDescent="0.3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7"/>
    </row>
    <row r="8" spans="2:30" ht="27" customHeight="1" x14ac:dyDescent="0.3">
      <c r="B8" s="11"/>
      <c r="C8" s="132" t="s">
        <v>108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4"/>
      <c r="O8" s="14"/>
      <c r="AC8" s="93"/>
    </row>
    <row r="9" spans="2:30" ht="6.3" customHeight="1" x14ac:dyDescent="0.3">
      <c r="B9" s="11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13"/>
      <c r="O9" s="14"/>
      <c r="Q9" s="9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7"/>
    </row>
    <row r="10" spans="2:30" ht="19.2" customHeight="1" x14ac:dyDescent="0.3">
      <c r="B10" s="39"/>
      <c r="C10" s="39"/>
      <c r="D10" s="45"/>
      <c r="E10" s="30"/>
      <c r="F10" s="30"/>
      <c r="G10" s="30"/>
      <c r="H10" s="30"/>
      <c r="I10" s="30"/>
      <c r="J10" s="30"/>
      <c r="K10" s="30"/>
      <c r="L10" s="30"/>
      <c r="M10" s="14"/>
      <c r="N10" s="2" t="s">
        <v>68</v>
      </c>
      <c r="O10" s="18"/>
      <c r="Q10" s="16"/>
      <c r="R10" s="105" t="s">
        <v>69</v>
      </c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7"/>
      <c r="AD10" s="18"/>
    </row>
    <row r="11" spans="2:30" ht="19.2" customHeight="1" x14ac:dyDescent="0.3">
      <c r="B11" s="37"/>
      <c r="C11" s="37"/>
      <c r="D11" s="36"/>
      <c r="E11" s="11"/>
      <c r="F11" s="30"/>
      <c r="G11" s="30"/>
      <c r="H11" s="30"/>
      <c r="I11" s="30"/>
      <c r="J11" s="30"/>
      <c r="K11" s="30"/>
      <c r="L11" s="30"/>
      <c r="M11" s="30"/>
      <c r="N11" s="3">
        <f>Erfolg_Planung!H8</f>
        <v>2025</v>
      </c>
      <c r="O11" s="18"/>
      <c r="Q11" s="11"/>
      <c r="R11" s="3" t="s">
        <v>8</v>
      </c>
      <c r="S11" s="3" t="s">
        <v>9</v>
      </c>
      <c r="T11" s="3" t="s">
        <v>10</v>
      </c>
      <c r="U11" s="3" t="s">
        <v>11</v>
      </c>
      <c r="V11" s="3" t="s">
        <v>12</v>
      </c>
      <c r="W11" s="3" t="s">
        <v>13</v>
      </c>
      <c r="X11" s="3" t="s">
        <v>14</v>
      </c>
      <c r="Y11" s="3" t="s">
        <v>15</v>
      </c>
      <c r="Z11" s="3" t="s">
        <v>16</v>
      </c>
      <c r="AA11" s="3" t="s">
        <v>17</v>
      </c>
      <c r="AB11" s="3" t="s">
        <v>18</v>
      </c>
      <c r="AC11" s="3" t="s">
        <v>19</v>
      </c>
      <c r="AD11" s="18"/>
    </row>
    <row r="12" spans="2:30" ht="6.3" customHeight="1" x14ac:dyDescent="0.3">
      <c r="B12" s="37"/>
      <c r="C12" s="37"/>
      <c r="D12" s="36"/>
      <c r="E12" s="11"/>
      <c r="F12" s="30"/>
      <c r="G12" s="30"/>
      <c r="H12" s="30"/>
      <c r="I12" s="30"/>
      <c r="J12" s="30"/>
      <c r="K12" s="30"/>
      <c r="L12" s="13"/>
      <c r="M12" s="30"/>
      <c r="N12" s="10"/>
      <c r="O12" s="14"/>
      <c r="Q12" s="11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4"/>
    </row>
    <row r="13" spans="2:30" ht="23.4" customHeight="1" x14ac:dyDescent="0.3">
      <c r="B13" s="37"/>
      <c r="C13" s="50"/>
      <c r="D13" s="36"/>
      <c r="E13" s="11"/>
      <c r="F13" s="125" t="s">
        <v>27</v>
      </c>
      <c r="G13" s="126"/>
      <c r="H13" s="126"/>
      <c r="I13" s="126"/>
      <c r="J13" s="126"/>
      <c r="K13" s="126"/>
      <c r="L13" s="97" t="s">
        <v>116</v>
      </c>
      <c r="M13" s="30"/>
      <c r="N13" s="32">
        <f>IFERROR(SUM(R13:AC13),0)</f>
        <v>1764000</v>
      </c>
      <c r="O13" s="16"/>
      <c r="Q13" s="11"/>
      <c r="R13" s="32">
        <f t="shared" ref="R13:AC13" si="0">IFERROR(SUMIFS(R22:R137,$K$22:$K$137,"Umsatz:")+SUMIFS(R22:R137,$K$22:$K$137,"Rabatt:"),0)</f>
        <v>139500</v>
      </c>
      <c r="S13" s="32">
        <f t="shared" si="0"/>
        <v>139500</v>
      </c>
      <c r="T13" s="32">
        <f t="shared" si="0"/>
        <v>139500</v>
      </c>
      <c r="U13" s="32">
        <f t="shared" si="0"/>
        <v>139500</v>
      </c>
      <c r="V13" s="32">
        <f t="shared" si="0"/>
        <v>171000</v>
      </c>
      <c r="W13" s="32">
        <f t="shared" si="0"/>
        <v>171000</v>
      </c>
      <c r="X13" s="32">
        <f t="shared" si="0"/>
        <v>171000</v>
      </c>
      <c r="Y13" s="32">
        <f t="shared" si="0"/>
        <v>171000</v>
      </c>
      <c r="Z13" s="32">
        <f t="shared" si="0"/>
        <v>103500</v>
      </c>
      <c r="AA13" s="32">
        <f t="shared" si="0"/>
        <v>139500</v>
      </c>
      <c r="AB13" s="32">
        <f t="shared" si="0"/>
        <v>139500</v>
      </c>
      <c r="AC13" s="32">
        <f t="shared" si="0"/>
        <v>139500</v>
      </c>
      <c r="AD13" s="16"/>
    </row>
    <row r="14" spans="2:30" ht="23.4" customHeight="1" x14ac:dyDescent="0.3">
      <c r="B14" s="37"/>
      <c r="C14" s="50"/>
      <c r="D14" s="36"/>
      <c r="E14" s="11"/>
      <c r="F14" s="127" t="s">
        <v>28</v>
      </c>
      <c r="G14" s="128"/>
      <c r="H14" s="128"/>
      <c r="I14" s="128"/>
      <c r="J14" s="128"/>
      <c r="K14" s="128"/>
      <c r="L14" s="98" t="s">
        <v>116</v>
      </c>
      <c r="M14" s="30"/>
      <c r="N14" s="32">
        <f>IFERROR(SUM(R14:AC14),0)</f>
        <v>-695200</v>
      </c>
      <c r="O14" s="16"/>
      <c r="Q14" s="11"/>
      <c r="R14" s="32">
        <f t="shared" ref="R14:AC14" si="1">IFERROR(SUMIFS(R22:R137,$K$22:$K$137,"Wareneinsatz:")+SUMIFS(R22:R137,$K$22:$K$137,"So. var Kosten:"),0)</f>
        <v>-50600</v>
      </c>
      <c r="S14" s="32">
        <f t="shared" si="1"/>
        <v>-50600</v>
      </c>
      <c r="T14" s="32">
        <f t="shared" si="1"/>
        <v>-50600</v>
      </c>
      <c r="U14" s="32">
        <f t="shared" si="1"/>
        <v>-50600</v>
      </c>
      <c r="V14" s="32">
        <f t="shared" si="1"/>
        <v>-74800</v>
      </c>
      <c r="W14" s="32">
        <f t="shared" si="1"/>
        <v>-74800</v>
      </c>
      <c r="X14" s="32">
        <f t="shared" si="1"/>
        <v>-74800</v>
      </c>
      <c r="Y14" s="32">
        <f t="shared" si="1"/>
        <v>-74800</v>
      </c>
      <c r="Z14" s="32">
        <f t="shared" si="1"/>
        <v>-41800</v>
      </c>
      <c r="AA14" s="32">
        <f t="shared" si="1"/>
        <v>-50600</v>
      </c>
      <c r="AB14" s="32">
        <f t="shared" si="1"/>
        <v>-50600</v>
      </c>
      <c r="AC14" s="32">
        <f t="shared" si="1"/>
        <v>-50600</v>
      </c>
      <c r="AD14" s="51">
        <v>6893.3333333333503</v>
      </c>
    </row>
    <row r="15" spans="2:30" ht="23.4" customHeight="1" x14ac:dyDescent="0.3">
      <c r="B15" s="37"/>
      <c r="C15" s="94"/>
      <c r="D15" s="36"/>
      <c r="E15" s="11"/>
      <c r="F15" s="129" t="s">
        <v>2</v>
      </c>
      <c r="G15" s="130"/>
      <c r="H15" s="130"/>
      <c r="I15" s="130"/>
      <c r="J15" s="130"/>
      <c r="K15" s="130"/>
      <c r="L15" s="96" t="s">
        <v>116</v>
      </c>
      <c r="M15" s="95"/>
      <c r="N15" s="31">
        <f>IFERROR(SUM(R15:AC15),0)</f>
        <v>1068800</v>
      </c>
      <c r="O15" s="16"/>
      <c r="Q15" s="11"/>
      <c r="R15" s="31">
        <f t="shared" ref="R15:AC15" si="2">IFERROR(SUMIFS(R22:R137,$K$22:$K$137,"Deckungsbeitrag:"),0)</f>
        <v>88900</v>
      </c>
      <c r="S15" s="31">
        <f t="shared" si="2"/>
        <v>88900</v>
      </c>
      <c r="T15" s="31">
        <f t="shared" si="2"/>
        <v>88900</v>
      </c>
      <c r="U15" s="31">
        <f t="shared" si="2"/>
        <v>88900</v>
      </c>
      <c r="V15" s="31">
        <f t="shared" si="2"/>
        <v>96200</v>
      </c>
      <c r="W15" s="31">
        <f t="shared" si="2"/>
        <v>96200</v>
      </c>
      <c r="X15" s="31">
        <f t="shared" si="2"/>
        <v>96200</v>
      </c>
      <c r="Y15" s="31">
        <f t="shared" si="2"/>
        <v>96200</v>
      </c>
      <c r="Z15" s="31">
        <f t="shared" si="2"/>
        <v>61700</v>
      </c>
      <c r="AA15" s="31">
        <f t="shared" si="2"/>
        <v>88900</v>
      </c>
      <c r="AB15" s="31">
        <f t="shared" si="2"/>
        <v>88900</v>
      </c>
      <c r="AC15" s="31">
        <f t="shared" si="2"/>
        <v>88900</v>
      </c>
      <c r="AD15" s="51">
        <v>6893.3333333333503</v>
      </c>
    </row>
    <row r="16" spans="2:30" ht="6.3" customHeight="1" x14ac:dyDescent="0.3">
      <c r="B16" s="37"/>
      <c r="C16" s="37"/>
      <c r="D16" s="36"/>
      <c r="E16" s="12"/>
      <c r="F16" s="13"/>
      <c r="G16" s="13"/>
      <c r="H16" s="13"/>
      <c r="I16" s="13"/>
      <c r="J16" s="13"/>
      <c r="K16" s="13"/>
      <c r="L16" s="13"/>
      <c r="M16" s="13"/>
      <c r="N16" s="13"/>
      <c r="O16" s="8"/>
      <c r="Q16" s="12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8"/>
    </row>
    <row r="17" spans="1:31" ht="6.3" customHeight="1" thickBot="1" x14ac:dyDescent="0.3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</row>
    <row r="18" spans="1:31" ht="6.3" customHeight="1" thickTop="1" x14ac:dyDescent="0.3"/>
    <row r="19" spans="1:31" ht="6.3" customHeight="1" x14ac:dyDescent="0.3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7"/>
    </row>
    <row r="20" spans="1:31" ht="14.4" customHeight="1" x14ac:dyDescent="0.3">
      <c r="B20" s="11"/>
      <c r="C20" s="116" t="s">
        <v>129</v>
      </c>
      <c r="D20" s="117"/>
      <c r="E20" s="30"/>
      <c r="F20" s="118" t="s">
        <v>109</v>
      </c>
      <c r="G20" s="119"/>
      <c r="H20" s="119"/>
      <c r="I20" s="119"/>
      <c r="J20" s="119"/>
      <c r="K20" s="119"/>
      <c r="L20" s="119"/>
      <c r="M20" s="119"/>
      <c r="N20" s="120"/>
      <c r="O20" s="14"/>
      <c r="P20" s="37"/>
    </row>
    <row r="21" spans="1:31" ht="6.3" customHeight="1" x14ac:dyDescent="0.3">
      <c r="B21" s="11"/>
      <c r="C21" s="30"/>
      <c r="D21" s="30"/>
      <c r="E21" s="30"/>
      <c r="F21" s="30"/>
      <c r="G21" s="30"/>
      <c r="H21" s="30"/>
      <c r="I21" s="17"/>
      <c r="J21" s="30"/>
      <c r="K21" s="30"/>
      <c r="L21" s="30"/>
      <c r="M21" s="30"/>
      <c r="N21" s="30"/>
      <c r="O21" s="14"/>
      <c r="P21" s="36"/>
      <c r="Q21" s="10"/>
      <c r="R21" s="17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7"/>
    </row>
    <row r="22" spans="1:31" x14ac:dyDescent="0.3">
      <c r="B22" s="45"/>
      <c r="C22" s="67"/>
      <c r="D22" s="68" t="s">
        <v>110</v>
      </c>
      <c r="E22" s="67"/>
      <c r="F22" s="69"/>
      <c r="G22" s="102">
        <v>50</v>
      </c>
      <c r="H22" s="30" t="s">
        <v>71</v>
      </c>
      <c r="I22" s="38"/>
      <c r="J22" s="11"/>
      <c r="K22" s="41" t="s">
        <v>21</v>
      </c>
      <c r="L22" s="48" t="s">
        <v>115</v>
      </c>
      <c r="M22" s="11"/>
      <c r="N22" s="43">
        <f>IFERROR(SUM(R22:EM22),"")</f>
        <v>24000</v>
      </c>
      <c r="O22" s="14"/>
      <c r="P22" s="40"/>
      <c r="Q22" s="14"/>
      <c r="R22" s="35">
        <v>1500</v>
      </c>
      <c r="S22" s="35">
        <v>1500</v>
      </c>
      <c r="T22" s="35">
        <v>1500</v>
      </c>
      <c r="U22" s="35">
        <v>1500</v>
      </c>
      <c r="V22" s="35">
        <v>3000</v>
      </c>
      <c r="W22" s="35">
        <v>3000</v>
      </c>
      <c r="X22" s="35">
        <v>3000</v>
      </c>
      <c r="Y22" s="35">
        <v>3000</v>
      </c>
      <c r="Z22" s="35">
        <v>1500</v>
      </c>
      <c r="AA22" s="35">
        <v>1500</v>
      </c>
      <c r="AB22" s="35">
        <v>1500</v>
      </c>
      <c r="AC22" s="35">
        <v>1500</v>
      </c>
      <c r="AD22" s="20"/>
    </row>
    <row r="23" spans="1:31" x14ac:dyDescent="0.3">
      <c r="B23" s="36"/>
      <c r="C23" s="67"/>
      <c r="D23" s="70" t="s">
        <v>111</v>
      </c>
      <c r="E23" s="67"/>
      <c r="F23" s="69"/>
      <c r="G23" s="103">
        <v>-15</v>
      </c>
      <c r="H23" s="30" t="s">
        <v>71</v>
      </c>
      <c r="I23" s="38"/>
      <c r="J23" s="11"/>
      <c r="K23" s="42" t="s">
        <v>22</v>
      </c>
      <c r="L23" s="47" t="s">
        <v>116</v>
      </c>
      <c r="M23" s="11"/>
      <c r="N23" s="44">
        <f>IFERROR(SUM(R23:EM23),"")</f>
        <v>1200000</v>
      </c>
      <c r="O23" s="14"/>
      <c r="P23" s="40"/>
      <c r="Q23" s="14"/>
      <c r="R23" s="71">
        <f>IFERROR(R22*$G22,0)</f>
        <v>75000</v>
      </c>
      <c r="S23" s="71">
        <f t="shared" ref="S23:AC23" si="3">IFERROR(S22*$G22,0)</f>
        <v>75000</v>
      </c>
      <c r="T23" s="71">
        <f t="shared" si="3"/>
        <v>75000</v>
      </c>
      <c r="U23" s="71">
        <f t="shared" si="3"/>
        <v>75000</v>
      </c>
      <c r="V23" s="71">
        <f t="shared" si="3"/>
        <v>150000</v>
      </c>
      <c r="W23" s="71">
        <f t="shared" si="3"/>
        <v>150000</v>
      </c>
      <c r="X23" s="71">
        <f t="shared" si="3"/>
        <v>150000</v>
      </c>
      <c r="Y23" s="71">
        <f t="shared" si="3"/>
        <v>150000</v>
      </c>
      <c r="Z23" s="71">
        <f t="shared" si="3"/>
        <v>75000</v>
      </c>
      <c r="AA23" s="71">
        <f t="shared" si="3"/>
        <v>75000</v>
      </c>
      <c r="AB23" s="71">
        <f t="shared" si="3"/>
        <v>75000</v>
      </c>
      <c r="AC23" s="71">
        <f t="shared" si="3"/>
        <v>75000</v>
      </c>
      <c r="AD23" s="20"/>
    </row>
    <row r="24" spans="1:31" x14ac:dyDescent="0.3">
      <c r="B24" s="36"/>
      <c r="C24" s="67"/>
      <c r="D24" s="68" t="s">
        <v>112</v>
      </c>
      <c r="E24" s="67"/>
      <c r="F24" s="46">
        <v>10</v>
      </c>
      <c r="G24" s="104">
        <f>IFERROR(G22*F24/-100,"")</f>
        <v>-5</v>
      </c>
      <c r="H24" s="30" t="s">
        <v>71</v>
      </c>
      <c r="I24" s="38"/>
      <c r="J24" s="11"/>
      <c r="K24" s="41" t="s">
        <v>23</v>
      </c>
      <c r="L24" s="48" t="s">
        <v>116</v>
      </c>
      <c r="M24" s="11"/>
      <c r="N24" s="43">
        <f>IFERROR(SUM(R24:EM24),"")</f>
        <v>-120000</v>
      </c>
      <c r="O24" s="14"/>
      <c r="P24" s="40"/>
      <c r="Q24" s="14"/>
      <c r="R24" s="52">
        <f>IFERROR(R22*$G24,0)</f>
        <v>-7500</v>
      </c>
      <c r="S24" s="52">
        <f t="shared" ref="S24:AC24" si="4">IFERROR(S22*$G24,0)</f>
        <v>-7500</v>
      </c>
      <c r="T24" s="52">
        <f t="shared" si="4"/>
        <v>-7500</v>
      </c>
      <c r="U24" s="52">
        <f t="shared" si="4"/>
        <v>-7500</v>
      </c>
      <c r="V24" s="52">
        <f t="shared" si="4"/>
        <v>-15000</v>
      </c>
      <c r="W24" s="52">
        <f t="shared" si="4"/>
        <v>-15000</v>
      </c>
      <c r="X24" s="52">
        <f t="shared" si="4"/>
        <v>-15000</v>
      </c>
      <c r="Y24" s="52">
        <f t="shared" si="4"/>
        <v>-15000</v>
      </c>
      <c r="Z24" s="52">
        <f t="shared" si="4"/>
        <v>-7500</v>
      </c>
      <c r="AA24" s="52">
        <f t="shared" si="4"/>
        <v>-7500</v>
      </c>
      <c r="AB24" s="52">
        <f t="shared" si="4"/>
        <v>-7500</v>
      </c>
      <c r="AC24" s="52">
        <f t="shared" si="4"/>
        <v>-7500</v>
      </c>
      <c r="AD24" s="20"/>
    </row>
    <row r="25" spans="1:31" x14ac:dyDescent="0.3">
      <c r="B25" s="36"/>
      <c r="C25" s="67"/>
      <c r="D25" s="70" t="s">
        <v>113</v>
      </c>
      <c r="E25" s="67"/>
      <c r="F25" s="69"/>
      <c r="G25" s="103">
        <v>-7</v>
      </c>
      <c r="H25" s="30" t="s">
        <v>71</v>
      </c>
      <c r="I25" s="38"/>
      <c r="J25" s="11"/>
      <c r="K25" s="42" t="s">
        <v>24</v>
      </c>
      <c r="L25" s="47" t="s">
        <v>116</v>
      </c>
      <c r="M25" s="11"/>
      <c r="N25" s="44">
        <f>IFERROR(SUM(R25:EM25),"")</f>
        <v>-360000</v>
      </c>
      <c r="O25" s="14"/>
      <c r="P25" s="40"/>
      <c r="Q25" s="14"/>
      <c r="R25" s="71">
        <f>IFERROR(R22*$G23,0)</f>
        <v>-22500</v>
      </c>
      <c r="S25" s="71">
        <f t="shared" ref="S25:AC25" si="5">IFERROR(S22*$G23,0)</f>
        <v>-22500</v>
      </c>
      <c r="T25" s="71">
        <f t="shared" si="5"/>
        <v>-22500</v>
      </c>
      <c r="U25" s="71">
        <f t="shared" si="5"/>
        <v>-22500</v>
      </c>
      <c r="V25" s="71">
        <f t="shared" si="5"/>
        <v>-45000</v>
      </c>
      <c r="W25" s="71">
        <f t="shared" si="5"/>
        <v>-45000</v>
      </c>
      <c r="X25" s="71">
        <f t="shared" si="5"/>
        <v>-45000</v>
      </c>
      <c r="Y25" s="71">
        <f t="shared" si="5"/>
        <v>-45000</v>
      </c>
      <c r="Z25" s="71">
        <f t="shared" si="5"/>
        <v>-22500</v>
      </c>
      <c r="AA25" s="71">
        <f t="shared" si="5"/>
        <v>-22500</v>
      </c>
      <c r="AB25" s="71">
        <f t="shared" si="5"/>
        <v>-22500</v>
      </c>
      <c r="AC25" s="71">
        <f t="shared" si="5"/>
        <v>-22500</v>
      </c>
      <c r="AD25" s="20"/>
    </row>
    <row r="26" spans="1:31" x14ac:dyDescent="0.3">
      <c r="B26" s="36"/>
      <c r="C26" s="67"/>
      <c r="D26" s="68" t="s">
        <v>114</v>
      </c>
      <c r="E26" s="67"/>
      <c r="F26" s="72">
        <f>IFERROR(G26/G22*100,"")</f>
        <v>46</v>
      </c>
      <c r="G26" s="104">
        <f>IFERROR(G22+G23+G24+G25,"")</f>
        <v>23</v>
      </c>
      <c r="H26" s="30" t="s">
        <v>71</v>
      </c>
      <c r="I26" s="38"/>
      <c r="J26" s="11"/>
      <c r="K26" s="41" t="s">
        <v>25</v>
      </c>
      <c r="L26" s="48" t="s">
        <v>116</v>
      </c>
      <c r="M26" s="11"/>
      <c r="N26" s="43">
        <f>IFERROR(SUM(R26:EM26),"")</f>
        <v>-168000</v>
      </c>
      <c r="O26" s="14"/>
      <c r="P26" s="40"/>
      <c r="Q26" s="14"/>
      <c r="R26" s="52">
        <f>IFERROR(R22*$G25,0)</f>
        <v>-10500</v>
      </c>
      <c r="S26" s="52">
        <f t="shared" ref="S26:AC26" si="6">IFERROR(S22*$G25,0)</f>
        <v>-10500</v>
      </c>
      <c r="T26" s="52">
        <f t="shared" si="6"/>
        <v>-10500</v>
      </c>
      <c r="U26" s="52">
        <f t="shared" si="6"/>
        <v>-10500</v>
      </c>
      <c r="V26" s="52">
        <f t="shared" si="6"/>
        <v>-21000</v>
      </c>
      <c r="W26" s="52">
        <f t="shared" si="6"/>
        <v>-21000</v>
      </c>
      <c r="X26" s="52">
        <f t="shared" si="6"/>
        <v>-21000</v>
      </c>
      <c r="Y26" s="52">
        <f t="shared" si="6"/>
        <v>-21000</v>
      </c>
      <c r="Z26" s="52">
        <f t="shared" si="6"/>
        <v>-10500</v>
      </c>
      <c r="AA26" s="52">
        <f t="shared" si="6"/>
        <v>-10500</v>
      </c>
      <c r="AB26" s="52">
        <f t="shared" si="6"/>
        <v>-10500</v>
      </c>
      <c r="AC26" s="52">
        <f t="shared" si="6"/>
        <v>-10500</v>
      </c>
      <c r="AD26" s="20"/>
    </row>
    <row r="27" spans="1:31" ht="6.3" customHeight="1" x14ac:dyDescent="0.3">
      <c r="B27" s="36"/>
      <c r="C27" s="67"/>
      <c r="D27" s="67"/>
      <c r="E27" s="67"/>
      <c r="F27" s="67"/>
      <c r="G27" s="67"/>
      <c r="H27" s="30"/>
      <c r="I27" s="38"/>
      <c r="J27" s="11"/>
      <c r="K27" s="121" t="s">
        <v>26</v>
      </c>
      <c r="L27" s="122" t="s">
        <v>116</v>
      </c>
      <c r="M27" s="55"/>
      <c r="N27" s="123">
        <f>IFERROR(SUM(R27:AC28),"")</f>
        <v>552000</v>
      </c>
      <c r="O27" s="54"/>
      <c r="P27" s="101"/>
      <c r="Q27" s="54"/>
      <c r="R27" s="114">
        <f t="shared" ref="R27:AC27" si="7">IFERROR(SUM(R23:R26),0)</f>
        <v>34500</v>
      </c>
      <c r="S27" s="114">
        <f t="shared" si="7"/>
        <v>34500</v>
      </c>
      <c r="T27" s="114">
        <f t="shared" si="7"/>
        <v>34500</v>
      </c>
      <c r="U27" s="114">
        <f t="shared" si="7"/>
        <v>34500</v>
      </c>
      <c r="V27" s="114">
        <f t="shared" si="7"/>
        <v>69000</v>
      </c>
      <c r="W27" s="114">
        <f t="shared" si="7"/>
        <v>69000</v>
      </c>
      <c r="X27" s="114">
        <f t="shared" si="7"/>
        <v>69000</v>
      </c>
      <c r="Y27" s="114">
        <f t="shared" si="7"/>
        <v>69000</v>
      </c>
      <c r="Z27" s="114">
        <f t="shared" si="7"/>
        <v>34500</v>
      </c>
      <c r="AA27" s="114">
        <f t="shared" si="7"/>
        <v>34500</v>
      </c>
      <c r="AB27" s="114">
        <f t="shared" si="7"/>
        <v>34500</v>
      </c>
      <c r="AC27" s="114">
        <f t="shared" si="7"/>
        <v>34500</v>
      </c>
      <c r="AD27" s="20"/>
    </row>
    <row r="28" spans="1:31" ht="8.1" customHeight="1" x14ac:dyDescent="0.3">
      <c r="B28" s="37"/>
      <c r="C28" s="73"/>
      <c r="D28" s="73"/>
      <c r="E28" s="73"/>
      <c r="F28" s="73"/>
      <c r="G28" s="73"/>
      <c r="H28" s="39" t="s">
        <v>71</v>
      </c>
      <c r="I28" s="37"/>
      <c r="J28" s="11"/>
      <c r="K28" s="121"/>
      <c r="L28" s="122"/>
      <c r="M28" s="55"/>
      <c r="N28" s="124"/>
      <c r="O28" s="54"/>
      <c r="P28" s="101"/>
      <c r="Q28" s="54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20"/>
    </row>
    <row r="29" spans="1:31" ht="6.3" customHeight="1" x14ac:dyDescent="0.3">
      <c r="B29" s="37"/>
      <c r="C29" s="37"/>
      <c r="D29" s="37"/>
      <c r="E29" s="37"/>
      <c r="F29" s="37"/>
      <c r="G29" s="37"/>
      <c r="H29" s="37"/>
      <c r="I29" s="37"/>
      <c r="J29" s="12"/>
      <c r="K29" s="13"/>
      <c r="L29" s="13"/>
      <c r="M29" s="13"/>
      <c r="N29" s="13"/>
      <c r="O29" s="13"/>
      <c r="P29" s="40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49"/>
    </row>
    <row r="30" spans="1:31" ht="6.3" customHeight="1" x14ac:dyDescent="0.3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74"/>
      <c r="AE30" s="37"/>
    </row>
    <row r="31" spans="1:31" ht="6.3" customHeight="1" x14ac:dyDescent="0.3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7"/>
    </row>
    <row r="32" spans="1:31" ht="14.4" customHeight="1" x14ac:dyDescent="0.3">
      <c r="B32" s="11"/>
      <c r="C32" s="116" t="s">
        <v>128</v>
      </c>
      <c r="D32" s="117"/>
      <c r="E32" s="30"/>
      <c r="F32" s="118" t="s">
        <v>109</v>
      </c>
      <c r="G32" s="119"/>
      <c r="H32" s="119"/>
      <c r="I32" s="119"/>
      <c r="J32" s="119"/>
      <c r="K32" s="119"/>
      <c r="L32" s="119"/>
      <c r="M32" s="119"/>
      <c r="N32" s="120"/>
      <c r="O32" s="14"/>
      <c r="P32" s="37"/>
    </row>
    <row r="33" spans="1:31" ht="6.3" customHeight="1" x14ac:dyDescent="0.3">
      <c r="B33" s="11"/>
      <c r="C33" s="30"/>
      <c r="D33" s="30"/>
      <c r="E33" s="30"/>
      <c r="F33" s="30"/>
      <c r="G33" s="30"/>
      <c r="H33" s="30"/>
      <c r="I33" s="17"/>
      <c r="J33" s="30"/>
      <c r="K33" s="30"/>
      <c r="L33" s="30"/>
      <c r="M33" s="30"/>
      <c r="N33" s="30"/>
      <c r="O33" s="14"/>
      <c r="P33" s="36"/>
      <c r="Q33" s="10"/>
      <c r="R33" s="17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7"/>
    </row>
    <row r="34" spans="1:31" x14ac:dyDescent="0.3">
      <c r="B34" s="45"/>
      <c r="C34" s="67"/>
      <c r="D34" s="68" t="s">
        <v>110</v>
      </c>
      <c r="E34" s="67"/>
      <c r="F34" s="69"/>
      <c r="G34" s="102">
        <v>100</v>
      </c>
      <c r="H34" s="30" t="s">
        <v>71</v>
      </c>
      <c r="I34" s="38"/>
      <c r="J34" s="11"/>
      <c r="K34" s="41" t="s">
        <v>21</v>
      </c>
      <c r="L34" s="48" t="s">
        <v>115</v>
      </c>
      <c r="M34" s="11"/>
      <c r="N34" s="43">
        <f>IFERROR(SUM(R34:EM34),"")</f>
        <v>7600</v>
      </c>
      <c r="O34" s="14"/>
      <c r="P34" s="40"/>
      <c r="Q34" s="14"/>
      <c r="R34" s="35">
        <v>800</v>
      </c>
      <c r="S34" s="35">
        <v>800</v>
      </c>
      <c r="T34" s="35">
        <v>800</v>
      </c>
      <c r="U34" s="35">
        <v>800</v>
      </c>
      <c r="V34" s="35">
        <v>400</v>
      </c>
      <c r="W34" s="35">
        <v>400</v>
      </c>
      <c r="X34" s="35">
        <v>400</v>
      </c>
      <c r="Y34" s="35">
        <v>400</v>
      </c>
      <c r="Z34" s="35">
        <v>400</v>
      </c>
      <c r="AA34" s="35">
        <v>800</v>
      </c>
      <c r="AB34" s="35">
        <v>800</v>
      </c>
      <c r="AC34" s="35">
        <v>800</v>
      </c>
      <c r="AD34" s="20"/>
    </row>
    <row r="35" spans="1:31" x14ac:dyDescent="0.3">
      <c r="B35" s="36"/>
      <c r="C35" s="67"/>
      <c r="D35" s="70" t="s">
        <v>111</v>
      </c>
      <c r="E35" s="67"/>
      <c r="F35" s="69"/>
      <c r="G35" s="103">
        <v>-15</v>
      </c>
      <c r="H35" s="30" t="s">
        <v>71</v>
      </c>
      <c r="I35" s="38"/>
      <c r="J35" s="11"/>
      <c r="K35" s="42" t="s">
        <v>22</v>
      </c>
      <c r="L35" s="47" t="s">
        <v>116</v>
      </c>
      <c r="M35" s="11"/>
      <c r="N35" s="44">
        <f>IFERROR(SUM(R35:EM35),"")</f>
        <v>760000</v>
      </c>
      <c r="O35" s="14"/>
      <c r="P35" s="40"/>
      <c r="Q35" s="14"/>
      <c r="R35" s="71">
        <f>IFERROR(R34*$G34,0)</f>
        <v>80000</v>
      </c>
      <c r="S35" s="71">
        <f t="shared" ref="S35" si="8">IFERROR(S34*$G34,0)</f>
        <v>80000</v>
      </c>
      <c r="T35" s="71">
        <f t="shared" ref="T35" si="9">IFERROR(T34*$G34,0)</f>
        <v>80000</v>
      </c>
      <c r="U35" s="71">
        <f t="shared" ref="U35" si="10">IFERROR(U34*$G34,0)</f>
        <v>80000</v>
      </c>
      <c r="V35" s="71">
        <f t="shared" ref="V35" si="11">IFERROR(V34*$G34,0)</f>
        <v>40000</v>
      </c>
      <c r="W35" s="71">
        <f t="shared" ref="W35" si="12">IFERROR(W34*$G34,0)</f>
        <v>40000</v>
      </c>
      <c r="X35" s="71">
        <f t="shared" ref="X35" si="13">IFERROR(X34*$G34,0)</f>
        <v>40000</v>
      </c>
      <c r="Y35" s="71">
        <f t="shared" ref="Y35" si="14">IFERROR(Y34*$G34,0)</f>
        <v>40000</v>
      </c>
      <c r="Z35" s="71">
        <f t="shared" ref="Z35" si="15">IFERROR(Z34*$G34,0)</f>
        <v>40000</v>
      </c>
      <c r="AA35" s="71">
        <f t="shared" ref="AA35" si="16">IFERROR(AA34*$G34,0)</f>
        <v>80000</v>
      </c>
      <c r="AB35" s="71">
        <f t="shared" ref="AB35" si="17">IFERROR(AB34*$G34,0)</f>
        <v>80000</v>
      </c>
      <c r="AC35" s="71">
        <f t="shared" ref="AC35" si="18">IFERROR(AC34*$G34,0)</f>
        <v>80000</v>
      </c>
      <c r="AD35" s="20"/>
    </row>
    <row r="36" spans="1:31" x14ac:dyDescent="0.3">
      <c r="B36" s="36"/>
      <c r="C36" s="67"/>
      <c r="D36" s="68" t="s">
        <v>112</v>
      </c>
      <c r="E36" s="67"/>
      <c r="F36" s="46">
        <v>10</v>
      </c>
      <c r="G36" s="104">
        <f>IFERROR(G34*F36/-100,"")</f>
        <v>-10</v>
      </c>
      <c r="H36" s="30" t="s">
        <v>71</v>
      </c>
      <c r="I36" s="38"/>
      <c r="J36" s="11"/>
      <c r="K36" s="41" t="s">
        <v>23</v>
      </c>
      <c r="L36" s="48" t="s">
        <v>116</v>
      </c>
      <c r="M36" s="11"/>
      <c r="N36" s="43">
        <f>IFERROR(SUM(R36:EM36),"")</f>
        <v>-76000</v>
      </c>
      <c r="O36" s="14"/>
      <c r="P36" s="40"/>
      <c r="Q36" s="14"/>
      <c r="R36" s="52">
        <f>IFERROR(R34*$G36,0)</f>
        <v>-8000</v>
      </c>
      <c r="S36" s="52">
        <f t="shared" ref="S36:AC36" si="19">IFERROR(S34*$G36,0)</f>
        <v>-8000</v>
      </c>
      <c r="T36" s="52">
        <f t="shared" si="19"/>
        <v>-8000</v>
      </c>
      <c r="U36" s="52">
        <f t="shared" si="19"/>
        <v>-8000</v>
      </c>
      <c r="V36" s="52">
        <f t="shared" si="19"/>
        <v>-4000</v>
      </c>
      <c r="W36" s="52">
        <f t="shared" si="19"/>
        <v>-4000</v>
      </c>
      <c r="X36" s="52">
        <f t="shared" si="19"/>
        <v>-4000</v>
      </c>
      <c r="Y36" s="52">
        <f t="shared" si="19"/>
        <v>-4000</v>
      </c>
      <c r="Z36" s="52">
        <f t="shared" si="19"/>
        <v>-4000</v>
      </c>
      <c r="AA36" s="52">
        <f t="shared" si="19"/>
        <v>-8000</v>
      </c>
      <c r="AB36" s="52">
        <f t="shared" si="19"/>
        <v>-8000</v>
      </c>
      <c r="AC36" s="52">
        <f t="shared" si="19"/>
        <v>-8000</v>
      </c>
      <c r="AD36" s="20"/>
    </row>
    <row r="37" spans="1:31" x14ac:dyDescent="0.3">
      <c r="B37" s="36"/>
      <c r="C37" s="67"/>
      <c r="D37" s="70" t="s">
        <v>113</v>
      </c>
      <c r="E37" s="67"/>
      <c r="F37" s="69"/>
      <c r="G37" s="103">
        <v>-7</v>
      </c>
      <c r="H37" s="30" t="s">
        <v>71</v>
      </c>
      <c r="I37" s="38"/>
      <c r="J37" s="11"/>
      <c r="K37" s="42" t="s">
        <v>24</v>
      </c>
      <c r="L37" s="47" t="s">
        <v>116</v>
      </c>
      <c r="M37" s="11"/>
      <c r="N37" s="44">
        <f>IFERROR(SUM(R37:EM37),"")</f>
        <v>-114000</v>
      </c>
      <c r="O37" s="14"/>
      <c r="P37" s="40"/>
      <c r="Q37" s="14"/>
      <c r="R37" s="71">
        <f>IFERROR(R34*$G35,0)</f>
        <v>-12000</v>
      </c>
      <c r="S37" s="71">
        <f t="shared" ref="S37:AC37" si="20">IFERROR(S34*$G35,0)</f>
        <v>-12000</v>
      </c>
      <c r="T37" s="71">
        <f t="shared" si="20"/>
        <v>-12000</v>
      </c>
      <c r="U37" s="71">
        <f t="shared" si="20"/>
        <v>-12000</v>
      </c>
      <c r="V37" s="71">
        <f t="shared" si="20"/>
        <v>-6000</v>
      </c>
      <c r="W37" s="71">
        <f t="shared" si="20"/>
        <v>-6000</v>
      </c>
      <c r="X37" s="71">
        <f t="shared" si="20"/>
        <v>-6000</v>
      </c>
      <c r="Y37" s="71">
        <f t="shared" si="20"/>
        <v>-6000</v>
      </c>
      <c r="Z37" s="71">
        <f t="shared" si="20"/>
        <v>-6000</v>
      </c>
      <c r="AA37" s="71">
        <f t="shared" si="20"/>
        <v>-12000</v>
      </c>
      <c r="AB37" s="71">
        <f t="shared" si="20"/>
        <v>-12000</v>
      </c>
      <c r="AC37" s="71">
        <f t="shared" si="20"/>
        <v>-12000</v>
      </c>
      <c r="AD37" s="20"/>
    </row>
    <row r="38" spans="1:31" x14ac:dyDescent="0.3">
      <c r="B38" s="36"/>
      <c r="C38" s="67"/>
      <c r="D38" s="68" t="s">
        <v>114</v>
      </c>
      <c r="E38" s="67"/>
      <c r="F38" s="72">
        <f>IFERROR(G38/G34*100,"")</f>
        <v>68</v>
      </c>
      <c r="G38" s="104">
        <f>IFERROR(G34+G35+G36+G37,"")</f>
        <v>68</v>
      </c>
      <c r="H38" s="30" t="s">
        <v>71</v>
      </c>
      <c r="I38" s="38"/>
      <c r="J38" s="11"/>
      <c r="K38" s="41" t="s">
        <v>25</v>
      </c>
      <c r="L38" s="48" t="s">
        <v>116</v>
      </c>
      <c r="M38" s="11"/>
      <c r="N38" s="43">
        <f>IFERROR(SUM(R38:EM38),"")</f>
        <v>-53200</v>
      </c>
      <c r="O38" s="14"/>
      <c r="P38" s="40"/>
      <c r="Q38" s="14"/>
      <c r="R38" s="52">
        <f>IFERROR(R34*$G37,0)</f>
        <v>-5600</v>
      </c>
      <c r="S38" s="52">
        <f t="shared" ref="S38" si="21">IFERROR(S34*$G37,0)</f>
        <v>-5600</v>
      </c>
      <c r="T38" s="52">
        <f t="shared" ref="T38" si="22">IFERROR(T34*$G37,0)</f>
        <v>-5600</v>
      </c>
      <c r="U38" s="52">
        <f t="shared" ref="U38" si="23">IFERROR(U34*$G37,0)</f>
        <v>-5600</v>
      </c>
      <c r="V38" s="52">
        <f t="shared" ref="V38" si="24">IFERROR(V34*$G37,0)</f>
        <v>-2800</v>
      </c>
      <c r="W38" s="52">
        <f t="shared" ref="W38" si="25">IFERROR(W34*$G37,0)</f>
        <v>-2800</v>
      </c>
      <c r="X38" s="52">
        <f t="shared" ref="X38" si="26">IFERROR(X34*$G37,0)</f>
        <v>-2800</v>
      </c>
      <c r="Y38" s="52">
        <f t="shared" ref="Y38" si="27">IFERROR(Y34*$G37,0)</f>
        <v>-2800</v>
      </c>
      <c r="Z38" s="52">
        <f t="shared" ref="Z38" si="28">IFERROR(Z34*$G37,0)</f>
        <v>-2800</v>
      </c>
      <c r="AA38" s="52">
        <f t="shared" ref="AA38" si="29">IFERROR(AA34*$G37,0)</f>
        <v>-5600</v>
      </c>
      <c r="AB38" s="52">
        <f t="shared" ref="AB38" si="30">IFERROR(AB34*$G37,0)</f>
        <v>-5600</v>
      </c>
      <c r="AC38" s="52">
        <f t="shared" ref="AC38" si="31">IFERROR(AC34*$G37,0)</f>
        <v>-5600</v>
      </c>
      <c r="AD38" s="20"/>
    </row>
    <row r="39" spans="1:31" ht="6.3" customHeight="1" x14ac:dyDescent="0.3">
      <c r="B39" s="36"/>
      <c r="C39" s="67"/>
      <c r="D39" s="67"/>
      <c r="E39" s="67"/>
      <c r="F39" s="67"/>
      <c r="G39" s="67"/>
      <c r="H39" s="30"/>
      <c r="I39" s="38"/>
      <c r="J39" s="11"/>
      <c r="K39" s="121" t="s">
        <v>26</v>
      </c>
      <c r="L39" s="122" t="s">
        <v>116</v>
      </c>
      <c r="M39" s="55"/>
      <c r="N39" s="123">
        <f>IFERROR(SUM(R39:AC40),"")</f>
        <v>516800</v>
      </c>
      <c r="O39" s="54"/>
      <c r="P39" s="101"/>
      <c r="Q39" s="54"/>
      <c r="R39" s="114">
        <f t="shared" ref="R39:AC39" si="32">IFERROR(SUM(R35:R38),0)</f>
        <v>54400</v>
      </c>
      <c r="S39" s="114">
        <f t="shared" si="32"/>
        <v>54400</v>
      </c>
      <c r="T39" s="114">
        <f t="shared" si="32"/>
        <v>54400</v>
      </c>
      <c r="U39" s="114">
        <f t="shared" si="32"/>
        <v>54400</v>
      </c>
      <c r="V39" s="114">
        <f t="shared" si="32"/>
        <v>27200</v>
      </c>
      <c r="W39" s="114">
        <f t="shared" si="32"/>
        <v>27200</v>
      </c>
      <c r="X39" s="114">
        <f t="shared" si="32"/>
        <v>27200</v>
      </c>
      <c r="Y39" s="114">
        <f t="shared" si="32"/>
        <v>27200</v>
      </c>
      <c r="Z39" s="114">
        <f t="shared" si="32"/>
        <v>27200</v>
      </c>
      <c r="AA39" s="114">
        <f t="shared" si="32"/>
        <v>54400</v>
      </c>
      <c r="AB39" s="114">
        <f t="shared" si="32"/>
        <v>54400</v>
      </c>
      <c r="AC39" s="114">
        <f t="shared" si="32"/>
        <v>54400</v>
      </c>
      <c r="AD39" s="20"/>
    </row>
    <row r="40" spans="1:31" ht="8.1" customHeight="1" x14ac:dyDescent="0.3">
      <c r="B40" s="37"/>
      <c r="C40" s="73"/>
      <c r="D40" s="73"/>
      <c r="E40" s="73"/>
      <c r="F40" s="73"/>
      <c r="G40" s="73"/>
      <c r="H40" s="39" t="s">
        <v>71</v>
      </c>
      <c r="I40" s="37"/>
      <c r="J40" s="11"/>
      <c r="K40" s="121"/>
      <c r="L40" s="122"/>
      <c r="M40" s="55"/>
      <c r="N40" s="124"/>
      <c r="O40" s="54"/>
      <c r="P40" s="101"/>
      <c r="Q40" s="54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20"/>
    </row>
    <row r="41" spans="1:31" ht="6.3" customHeight="1" x14ac:dyDescent="0.3">
      <c r="B41" s="37"/>
      <c r="C41" s="37"/>
      <c r="D41" s="37"/>
      <c r="E41" s="37"/>
      <c r="F41" s="37"/>
      <c r="G41" s="37"/>
      <c r="H41" s="37"/>
      <c r="I41" s="37"/>
      <c r="J41" s="12"/>
      <c r="K41" s="13"/>
      <c r="L41" s="13"/>
      <c r="M41" s="13"/>
      <c r="N41" s="13"/>
      <c r="O41" s="13"/>
      <c r="P41" s="40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49"/>
    </row>
    <row r="42" spans="1:31" ht="6.3" customHeight="1" x14ac:dyDescent="0.3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74"/>
      <c r="AE42" s="37"/>
    </row>
    <row r="43" spans="1:31" ht="6.3" customHeight="1" x14ac:dyDescent="0.3"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7"/>
    </row>
    <row r="44" spans="1:31" ht="14.4" customHeight="1" x14ac:dyDescent="0.3">
      <c r="B44" s="11"/>
      <c r="C44" s="116" t="s">
        <v>127</v>
      </c>
      <c r="D44" s="117"/>
      <c r="E44" s="30"/>
      <c r="F44" s="118" t="s">
        <v>109</v>
      </c>
      <c r="G44" s="119"/>
      <c r="H44" s="119"/>
      <c r="I44" s="119"/>
      <c r="J44" s="119"/>
      <c r="K44" s="119"/>
      <c r="L44" s="119"/>
      <c r="M44" s="119"/>
      <c r="N44" s="120"/>
      <c r="O44" s="14"/>
      <c r="P44" s="37"/>
    </row>
    <row r="45" spans="1:31" ht="6.3" customHeight="1" x14ac:dyDescent="0.3">
      <c r="B45" s="11"/>
      <c r="C45" s="30"/>
      <c r="D45" s="30"/>
      <c r="E45" s="30"/>
      <c r="F45" s="30"/>
      <c r="G45" s="30"/>
      <c r="H45" s="30"/>
      <c r="I45" s="17"/>
      <c r="J45" s="30"/>
      <c r="K45" s="30"/>
      <c r="L45" s="30"/>
      <c r="M45" s="30"/>
      <c r="N45" s="30"/>
      <c r="O45" s="14"/>
      <c r="P45" s="36"/>
      <c r="Q45" s="10"/>
      <c r="R45" s="17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7"/>
    </row>
    <row r="46" spans="1:31" x14ac:dyDescent="0.3">
      <c r="B46" s="45"/>
      <c r="C46" s="67"/>
      <c r="D46" s="68" t="s">
        <v>110</v>
      </c>
      <c r="E46" s="67"/>
      <c r="F46" s="69"/>
      <c r="G46" s="102"/>
      <c r="H46" s="30" t="s">
        <v>71</v>
      </c>
      <c r="I46" s="38"/>
      <c r="J46" s="11"/>
      <c r="K46" s="41" t="s">
        <v>21</v>
      </c>
      <c r="L46" s="48" t="s">
        <v>115</v>
      </c>
      <c r="M46" s="11"/>
      <c r="N46" s="43">
        <f>IFERROR(SUM(R46:EM46),"")</f>
        <v>0</v>
      </c>
      <c r="O46" s="14"/>
      <c r="P46" s="40"/>
      <c r="Q46" s="14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20"/>
    </row>
    <row r="47" spans="1:31" x14ac:dyDescent="0.3">
      <c r="B47" s="36"/>
      <c r="C47" s="67"/>
      <c r="D47" s="70" t="s">
        <v>111</v>
      </c>
      <c r="E47" s="67"/>
      <c r="F47" s="69"/>
      <c r="G47" s="103"/>
      <c r="H47" s="30" t="s">
        <v>71</v>
      </c>
      <c r="I47" s="38"/>
      <c r="J47" s="11"/>
      <c r="K47" s="42" t="s">
        <v>22</v>
      </c>
      <c r="L47" s="47" t="s">
        <v>116</v>
      </c>
      <c r="M47" s="11"/>
      <c r="N47" s="44">
        <f>IFERROR(SUM(R47:EM47),"")</f>
        <v>0</v>
      </c>
      <c r="O47" s="14"/>
      <c r="P47" s="40"/>
      <c r="Q47" s="14"/>
      <c r="R47" s="71">
        <f>IFERROR(R46*$G46,0)</f>
        <v>0</v>
      </c>
      <c r="S47" s="71">
        <f t="shared" ref="S47" si="33">IFERROR(S46*$G46,0)</f>
        <v>0</v>
      </c>
      <c r="T47" s="71">
        <f t="shared" ref="T47" si="34">IFERROR(T46*$G46,0)</f>
        <v>0</v>
      </c>
      <c r="U47" s="71">
        <f t="shared" ref="U47" si="35">IFERROR(U46*$G46,0)</f>
        <v>0</v>
      </c>
      <c r="V47" s="71">
        <f t="shared" ref="V47" si="36">IFERROR(V46*$G46,0)</f>
        <v>0</v>
      </c>
      <c r="W47" s="71">
        <f t="shared" ref="W47" si="37">IFERROR(W46*$G46,0)</f>
        <v>0</v>
      </c>
      <c r="X47" s="71">
        <f t="shared" ref="X47" si="38">IFERROR(X46*$G46,0)</f>
        <v>0</v>
      </c>
      <c r="Y47" s="71">
        <f t="shared" ref="Y47" si="39">IFERROR(Y46*$G46,0)</f>
        <v>0</v>
      </c>
      <c r="Z47" s="71">
        <f t="shared" ref="Z47" si="40">IFERROR(Z46*$G46,0)</f>
        <v>0</v>
      </c>
      <c r="AA47" s="71">
        <f t="shared" ref="AA47" si="41">IFERROR(AA46*$G46,0)</f>
        <v>0</v>
      </c>
      <c r="AB47" s="71">
        <f t="shared" ref="AB47" si="42">IFERROR(AB46*$G46,0)</f>
        <v>0</v>
      </c>
      <c r="AC47" s="71">
        <f t="shared" ref="AC47" si="43">IFERROR(AC46*$G46,0)</f>
        <v>0</v>
      </c>
      <c r="AD47" s="20"/>
    </row>
    <row r="48" spans="1:31" x14ac:dyDescent="0.3">
      <c r="B48" s="36"/>
      <c r="C48" s="67"/>
      <c r="D48" s="68" t="s">
        <v>112</v>
      </c>
      <c r="E48" s="67"/>
      <c r="F48" s="46"/>
      <c r="G48" s="104">
        <f>IFERROR(G46*F48/-100,"")</f>
        <v>0</v>
      </c>
      <c r="H48" s="30" t="s">
        <v>71</v>
      </c>
      <c r="I48" s="38"/>
      <c r="J48" s="11"/>
      <c r="K48" s="41" t="s">
        <v>23</v>
      </c>
      <c r="L48" s="48" t="s">
        <v>116</v>
      </c>
      <c r="M48" s="11"/>
      <c r="N48" s="43">
        <f>IFERROR(SUM(R48:EM48),"")</f>
        <v>0</v>
      </c>
      <c r="O48" s="14"/>
      <c r="P48" s="40"/>
      <c r="Q48" s="14"/>
      <c r="R48" s="52">
        <f>IFERROR(R46*$G48,0)</f>
        <v>0</v>
      </c>
      <c r="S48" s="52">
        <f t="shared" ref="S48:AC48" si="44">IFERROR(S46*$G48,0)</f>
        <v>0</v>
      </c>
      <c r="T48" s="52">
        <f t="shared" si="44"/>
        <v>0</v>
      </c>
      <c r="U48" s="52">
        <f t="shared" si="44"/>
        <v>0</v>
      </c>
      <c r="V48" s="52">
        <f t="shared" si="44"/>
        <v>0</v>
      </c>
      <c r="W48" s="52">
        <f t="shared" si="44"/>
        <v>0</v>
      </c>
      <c r="X48" s="52">
        <f t="shared" si="44"/>
        <v>0</v>
      </c>
      <c r="Y48" s="52">
        <f t="shared" si="44"/>
        <v>0</v>
      </c>
      <c r="Z48" s="52">
        <f t="shared" si="44"/>
        <v>0</v>
      </c>
      <c r="AA48" s="52">
        <f t="shared" si="44"/>
        <v>0</v>
      </c>
      <c r="AB48" s="52">
        <f t="shared" si="44"/>
        <v>0</v>
      </c>
      <c r="AC48" s="52">
        <f t="shared" si="44"/>
        <v>0</v>
      </c>
      <c r="AD48" s="20"/>
    </row>
    <row r="49" spans="1:31" x14ac:dyDescent="0.3">
      <c r="B49" s="36"/>
      <c r="C49" s="67"/>
      <c r="D49" s="70" t="s">
        <v>113</v>
      </c>
      <c r="E49" s="67"/>
      <c r="F49" s="69"/>
      <c r="G49" s="103"/>
      <c r="H49" s="30" t="s">
        <v>71</v>
      </c>
      <c r="I49" s="38"/>
      <c r="J49" s="11"/>
      <c r="K49" s="42" t="s">
        <v>24</v>
      </c>
      <c r="L49" s="47" t="s">
        <v>116</v>
      </c>
      <c r="M49" s="11"/>
      <c r="N49" s="44">
        <f>IFERROR(SUM(R49:EM49),"")</f>
        <v>0</v>
      </c>
      <c r="O49" s="14"/>
      <c r="P49" s="40"/>
      <c r="Q49" s="14"/>
      <c r="R49" s="71">
        <f>IFERROR(R46*$G47,0)</f>
        <v>0</v>
      </c>
      <c r="S49" s="71">
        <f t="shared" ref="S49:AC49" si="45">IFERROR(S46*$G47,0)</f>
        <v>0</v>
      </c>
      <c r="T49" s="71">
        <f t="shared" si="45"/>
        <v>0</v>
      </c>
      <c r="U49" s="71">
        <f t="shared" si="45"/>
        <v>0</v>
      </c>
      <c r="V49" s="71">
        <f t="shared" si="45"/>
        <v>0</v>
      </c>
      <c r="W49" s="71">
        <f t="shared" si="45"/>
        <v>0</v>
      </c>
      <c r="X49" s="71">
        <f t="shared" si="45"/>
        <v>0</v>
      </c>
      <c r="Y49" s="71">
        <f t="shared" si="45"/>
        <v>0</v>
      </c>
      <c r="Z49" s="71">
        <f t="shared" si="45"/>
        <v>0</v>
      </c>
      <c r="AA49" s="71">
        <f t="shared" si="45"/>
        <v>0</v>
      </c>
      <c r="AB49" s="71">
        <f t="shared" si="45"/>
        <v>0</v>
      </c>
      <c r="AC49" s="71">
        <f t="shared" si="45"/>
        <v>0</v>
      </c>
      <c r="AD49" s="20"/>
    </row>
    <row r="50" spans="1:31" x14ac:dyDescent="0.3">
      <c r="B50" s="36"/>
      <c r="C50" s="67"/>
      <c r="D50" s="68" t="s">
        <v>114</v>
      </c>
      <c r="E50" s="67"/>
      <c r="F50" s="72" t="str">
        <f>IFERROR(G50/G46*100,"")</f>
        <v/>
      </c>
      <c r="G50" s="104">
        <f>IFERROR(G46+G47+G48+G49,"")</f>
        <v>0</v>
      </c>
      <c r="H50" s="30" t="s">
        <v>71</v>
      </c>
      <c r="I50" s="38"/>
      <c r="J50" s="11"/>
      <c r="K50" s="41" t="s">
        <v>25</v>
      </c>
      <c r="L50" s="48" t="s">
        <v>116</v>
      </c>
      <c r="M50" s="11"/>
      <c r="N50" s="43">
        <f>IFERROR(SUM(R50:EM50),"")</f>
        <v>0</v>
      </c>
      <c r="O50" s="14"/>
      <c r="P50" s="40"/>
      <c r="Q50" s="14"/>
      <c r="R50" s="52">
        <f>IFERROR(R46*$G49,0)</f>
        <v>0</v>
      </c>
      <c r="S50" s="52">
        <f t="shared" ref="S50" si="46">IFERROR(S46*$G49,0)</f>
        <v>0</v>
      </c>
      <c r="T50" s="52">
        <f t="shared" ref="T50" si="47">IFERROR(T46*$G49,0)</f>
        <v>0</v>
      </c>
      <c r="U50" s="52">
        <f t="shared" ref="U50" si="48">IFERROR(U46*$G49,0)</f>
        <v>0</v>
      </c>
      <c r="V50" s="52">
        <f t="shared" ref="V50" si="49">IFERROR(V46*$G49,0)</f>
        <v>0</v>
      </c>
      <c r="W50" s="52">
        <f t="shared" ref="W50" si="50">IFERROR(W46*$G49,0)</f>
        <v>0</v>
      </c>
      <c r="X50" s="52">
        <f t="shared" ref="X50" si="51">IFERROR(X46*$G49,0)</f>
        <v>0</v>
      </c>
      <c r="Y50" s="52">
        <f t="shared" ref="Y50" si="52">IFERROR(Y46*$G49,0)</f>
        <v>0</v>
      </c>
      <c r="Z50" s="52">
        <f t="shared" ref="Z50" si="53">IFERROR(Z46*$G49,0)</f>
        <v>0</v>
      </c>
      <c r="AA50" s="52">
        <f t="shared" ref="AA50" si="54">IFERROR(AA46*$G49,0)</f>
        <v>0</v>
      </c>
      <c r="AB50" s="52">
        <f t="shared" ref="AB50" si="55">IFERROR(AB46*$G49,0)</f>
        <v>0</v>
      </c>
      <c r="AC50" s="52">
        <f t="shared" ref="AC50" si="56">IFERROR(AC46*$G49,0)</f>
        <v>0</v>
      </c>
      <c r="AD50" s="20"/>
    </row>
    <row r="51" spans="1:31" ht="6.3" customHeight="1" x14ac:dyDescent="0.3">
      <c r="B51" s="36"/>
      <c r="C51" s="67"/>
      <c r="D51" s="67"/>
      <c r="E51" s="67"/>
      <c r="F51" s="67"/>
      <c r="G51" s="67"/>
      <c r="H51" s="30"/>
      <c r="I51" s="38"/>
      <c r="J51" s="11"/>
      <c r="K51" s="121" t="s">
        <v>26</v>
      </c>
      <c r="L51" s="122" t="s">
        <v>116</v>
      </c>
      <c r="M51" s="55"/>
      <c r="N51" s="123">
        <f>IFERROR(SUM(R51:AC52),"")</f>
        <v>0</v>
      </c>
      <c r="O51" s="54"/>
      <c r="P51" s="101"/>
      <c r="Q51" s="54"/>
      <c r="R51" s="114">
        <f t="shared" ref="R51:AC51" si="57">IFERROR(SUM(R47:R50),0)</f>
        <v>0</v>
      </c>
      <c r="S51" s="114">
        <f t="shared" si="57"/>
        <v>0</v>
      </c>
      <c r="T51" s="114">
        <f t="shared" si="57"/>
        <v>0</v>
      </c>
      <c r="U51" s="114">
        <f t="shared" si="57"/>
        <v>0</v>
      </c>
      <c r="V51" s="114">
        <f t="shared" si="57"/>
        <v>0</v>
      </c>
      <c r="W51" s="114">
        <f t="shared" si="57"/>
        <v>0</v>
      </c>
      <c r="X51" s="114">
        <f t="shared" si="57"/>
        <v>0</v>
      </c>
      <c r="Y51" s="114">
        <f t="shared" si="57"/>
        <v>0</v>
      </c>
      <c r="Z51" s="114">
        <f t="shared" si="57"/>
        <v>0</v>
      </c>
      <c r="AA51" s="114">
        <f t="shared" si="57"/>
        <v>0</v>
      </c>
      <c r="AB51" s="114">
        <f t="shared" si="57"/>
        <v>0</v>
      </c>
      <c r="AC51" s="114">
        <f t="shared" si="57"/>
        <v>0</v>
      </c>
      <c r="AD51" s="20"/>
    </row>
    <row r="52" spans="1:31" ht="8.1" customHeight="1" x14ac:dyDescent="0.3">
      <c r="B52" s="37"/>
      <c r="C52" s="73"/>
      <c r="D52" s="73"/>
      <c r="E52" s="73"/>
      <c r="F52" s="73"/>
      <c r="G52" s="73"/>
      <c r="H52" s="39" t="s">
        <v>71</v>
      </c>
      <c r="I52" s="37"/>
      <c r="J52" s="11"/>
      <c r="K52" s="121"/>
      <c r="L52" s="122"/>
      <c r="M52" s="55"/>
      <c r="N52" s="124"/>
      <c r="O52" s="54"/>
      <c r="P52" s="101"/>
      <c r="Q52" s="54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20"/>
    </row>
    <row r="53" spans="1:31" ht="6.3" customHeight="1" x14ac:dyDescent="0.3">
      <c r="B53" s="37"/>
      <c r="C53" s="37"/>
      <c r="D53" s="37"/>
      <c r="E53" s="37"/>
      <c r="F53" s="37"/>
      <c r="G53" s="37"/>
      <c r="H53" s="37"/>
      <c r="I53" s="37"/>
      <c r="J53" s="12"/>
      <c r="K53" s="13"/>
      <c r="L53" s="13"/>
      <c r="M53" s="13"/>
      <c r="N53" s="13"/>
      <c r="O53" s="13"/>
      <c r="P53" s="40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49"/>
    </row>
    <row r="54" spans="1:31" ht="6.3" customHeight="1" x14ac:dyDescent="0.3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74"/>
      <c r="AE54" s="37"/>
    </row>
    <row r="55" spans="1:31" ht="6.3" customHeight="1" x14ac:dyDescent="0.3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7"/>
    </row>
    <row r="56" spans="1:31" ht="14.4" customHeight="1" x14ac:dyDescent="0.3">
      <c r="B56" s="11"/>
      <c r="C56" s="116" t="s">
        <v>126</v>
      </c>
      <c r="D56" s="117"/>
      <c r="E56" s="30"/>
      <c r="F56" s="118" t="s">
        <v>109</v>
      </c>
      <c r="G56" s="119"/>
      <c r="H56" s="119"/>
      <c r="I56" s="119"/>
      <c r="J56" s="119"/>
      <c r="K56" s="119"/>
      <c r="L56" s="119"/>
      <c r="M56" s="119"/>
      <c r="N56" s="120"/>
      <c r="O56" s="14"/>
      <c r="P56" s="37"/>
    </row>
    <row r="57" spans="1:31" ht="6.3" customHeight="1" x14ac:dyDescent="0.3">
      <c r="B57" s="11"/>
      <c r="C57" s="30"/>
      <c r="D57" s="30"/>
      <c r="E57" s="30"/>
      <c r="F57" s="30"/>
      <c r="G57" s="30"/>
      <c r="H57" s="30"/>
      <c r="I57" s="17"/>
      <c r="J57" s="30"/>
      <c r="K57" s="30"/>
      <c r="L57" s="30"/>
      <c r="M57" s="30"/>
      <c r="N57" s="30"/>
      <c r="O57" s="14"/>
      <c r="P57" s="36"/>
      <c r="Q57" s="10"/>
      <c r="R57" s="17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7"/>
    </row>
    <row r="58" spans="1:31" x14ac:dyDescent="0.3">
      <c r="B58" s="45"/>
      <c r="C58" s="67"/>
      <c r="D58" s="68" t="s">
        <v>110</v>
      </c>
      <c r="E58" s="67"/>
      <c r="F58" s="69"/>
      <c r="G58" s="102"/>
      <c r="H58" s="30" t="s">
        <v>71</v>
      </c>
      <c r="I58" s="38"/>
      <c r="J58" s="11"/>
      <c r="K58" s="41" t="s">
        <v>21</v>
      </c>
      <c r="L58" s="48" t="s">
        <v>115</v>
      </c>
      <c r="M58" s="11"/>
      <c r="N58" s="43">
        <f>IFERROR(SUM(R58:EM58),"")</f>
        <v>0</v>
      </c>
      <c r="O58" s="14"/>
      <c r="P58" s="40"/>
      <c r="Q58" s="14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20"/>
    </row>
    <row r="59" spans="1:31" x14ac:dyDescent="0.3">
      <c r="B59" s="36"/>
      <c r="C59" s="67"/>
      <c r="D59" s="70" t="s">
        <v>111</v>
      </c>
      <c r="E59" s="67"/>
      <c r="F59" s="69"/>
      <c r="G59" s="103"/>
      <c r="H59" s="30" t="s">
        <v>71</v>
      </c>
      <c r="I59" s="38"/>
      <c r="J59" s="11"/>
      <c r="K59" s="42" t="s">
        <v>22</v>
      </c>
      <c r="L59" s="47" t="s">
        <v>116</v>
      </c>
      <c r="M59" s="11"/>
      <c r="N59" s="44">
        <f>IFERROR(SUM(R59:EM59),"")</f>
        <v>0</v>
      </c>
      <c r="O59" s="14"/>
      <c r="P59" s="40"/>
      <c r="Q59" s="14"/>
      <c r="R59" s="71">
        <f>IFERROR(R58*$G58,0)</f>
        <v>0</v>
      </c>
      <c r="S59" s="71">
        <f t="shared" ref="S59" si="58">IFERROR(S58*$G58,0)</f>
        <v>0</v>
      </c>
      <c r="T59" s="71">
        <f t="shared" ref="T59" si="59">IFERROR(T58*$G58,0)</f>
        <v>0</v>
      </c>
      <c r="U59" s="71">
        <f t="shared" ref="U59" si="60">IFERROR(U58*$G58,0)</f>
        <v>0</v>
      </c>
      <c r="V59" s="71">
        <f t="shared" ref="V59" si="61">IFERROR(V58*$G58,0)</f>
        <v>0</v>
      </c>
      <c r="W59" s="71">
        <f t="shared" ref="W59" si="62">IFERROR(W58*$G58,0)</f>
        <v>0</v>
      </c>
      <c r="X59" s="71">
        <f t="shared" ref="X59" si="63">IFERROR(X58*$G58,0)</f>
        <v>0</v>
      </c>
      <c r="Y59" s="71">
        <f t="shared" ref="Y59" si="64">IFERROR(Y58*$G58,0)</f>
        <v>0</v>
      </c>
      <c r="Z59" s="71">
        <f t="shared" ref="Z59" si="65">IFERROR(Z58*$G58,0)</f>
        <v>0</v>
      </c>
      <c r="AA59" s="71">
        <f t="shared" ref="AA59" si="66">IFERROR(AA58*$G58,0)</f>
        <v>0</v>
      </c>
      <c r="AB59" s="71">
        <f t="shared" ref="AB59" si="67">IFERROR(AB58*$G58,0)</f>
        <v>0</v>
      </c>
      <c r="AC59" s="71">
        <f t="shared" ref="AC59" si="68">IFERROR(AC58*$G58,0)</f>
        <v>0</v>
      </c>
      <c r="AD59" s="20"/>
    </row>
    <row r="60" spans="1:31" x14ac:dyDescent="0.3">
      <c r="B60" s="36"/>
      <c r="C60" s="67"/>
      <c r="D60" s="68" t="s">
        <v>112</v>
      </c>
      <c r="E60" s="67"/>
      <c r="F60" s="46"/>
      <c r="G60" s="104">
        <f>IFERROR(G58*F60/-100,"")</f>
        <v>0</v>
      </c>
      <c r="H60" s="30" t="s">
        <v>71</v>
      </c>
      <c r="I60" s="38"/>
      <c r="J60" s="11"/>
      <c r="K60" s="41" t="s">
        <v>23</v>
      </c>
      <c r="L60" s="48" t="s">
        <v>116</v>
      </c>
      <c r="M60" s="11"/>
      <c r="N60" s="43">
        <f>IFERROR(SUM(R60:EM60),"")</f>
        <v>0</v>
      </c>
      <c r="O60" s="14"/>
      <c r="P60" s="40"/>
      <c r="Q60" s="14"/>
      <c r="R60" s="52">
        <f>IFERROR(R58*$G60,0)</f>
        <v>0</v>
      </c>
      <c r="S60" s="52">
        <f t="shared" ref="S60:AC60" si="69">IFERROR(S58*$G60,0)</f>
        <v>0</v>
      </c>
      <c r="T60" s="52">
        <f t="shared" si="69"/>
        <v>0</v>
      </c>
      <c r="U60" s="52">
        <f t="shared" si="69"/>
        <v>0</v>
      </c>
      <c r="V60" s="52">
        <f t="shared" si="69"/>
        <v>0</v>
      </c>
      <c r="W60" s="52">
        <f t="shared" si="69"/>
        <v>0</v>
      </c>
      <c r="X60" s="52">
        <f t="shared" si="69"/>
        <v>0</v>
      </c>
      <c r="Y60" s="52">
        <f t="shared" si="69"/>
        <v>0</v>
      </c>
      <c r="Z60" s="52">
        <f t="shared" si="69"/>
        <v>0</v>
      </c>
      <c r="AA60" s="52">
        <f t="shared" si="69"/>
        <v>0</v>
      </c>
      <c r="AB60" s="52">
        <f t="shared" si="69"/>
        <v>0</v>
      </c>
      <c r="AC60" s="52">
        <f t="shared" si="69"/>
        <v>0</v>
      </c>
      <c r="AD60" s="20"/>
    </row>
    <row r="61" spans="1:31" x14ac:dyDescent="0.3">
      <c r="B61" s="36"/>
      <c r="C61" s="67"/>
      <c r="D61" s="70" t="s">
        <v>113</v>
      </c>
      <c r="E61" s="67"/>
      <c r="F61" s="69"/>
      <c r="G61" s="103"/>
      <c r="H61" s="30" t="s">
        <v>71</v>
      </c>
      <c r="I61" s="38"/>
      <c r="J61" s="11"/>
      <c r="K61" s="42" t="s">
        <v>24</v>
      </c>
      <c r="L61" s="47" t="s">
        <v>116</v>
      </c>
      <c r="M61" s="11"/>
      <c r="N61" s="44">
        <f>IFERROR(SUM(R61:EM61),"")</f>
        <v>0</v>
      </c>
      <c r="O61" s="14"/>
      <c r="P61" s="40"/>
      <c r="Q61" s="14"/>
      <c r="R61" s="71">
        <f>IFERROR(R58*$G59,0)</f>
        <v>0</v>
      </c>
      <c r="S61" s="71">
        <f t="shared" ref="S61:AC61" si="70">IFERROR(S58*$G59,0)</f>
        <v>0</v>
      </c>
      <c r="T61" s="71">
        <f t="shared" si="70"/>
        <v>0</v>
      </c>
      <c r="U61" s="71">
        <f t="shared" si="70"/>
        <v>0</v>
      </c>
      <c r="V61" s="71">
        <f t="shared" si="70"/>
        <v>0</v>
      </c>
      <c r="W61" s="71">
        <f t="shared" si="70"/>
        <v>0</v>
      </c>
      <c r="X61" s="71">
        <f t="shared" si="70"/>
        <v>0</v>
      </c>
      <c r="Y61" s="71">
        <f t="shared" si="70"/>
        <v>0</v>
      </c>
      <c r="Z61" s="71">
        <f t="shared" si="70"/>
        <v>0</v>
      </c>
      <c r="AA61" s="71">
        <f t="shared" si="70"/>
        <v>0</v>
      </c>
      <c r="AB61" s="71">
        <f t="shared" si="70"/>
        <v>0</v>
      </c>
      <c r="AC61" s="71">
        <f t="shared" si="70"/>
        <v>0</v>
      </c>
      <c r="AD61" s="20"/>
    </row>
    <row r="62" spans="1:31" x14ac:dyDescent="0.3">
      <c r="B62" s="36"/>
      <c r="C62" s="67"/>
      <c r="D62" s="68" t="s">
        <v>114</v>
      </c>
      <c r="E62" s="67"/>
      <c r="F62" s="72" t="str">
        <f>IFERROR(G62/G58*100,"")</f>
        <v/>
      </c>
      <c r="G62" s="104">
        <f>IFERROR(G58+G59+G60+G61,"")</f>
        <v>0</v>
      </c>
      <c r="H62" s="30" t="s">
        <v>71</v>
      </c>
      <c r="I62" s="38"/>
      <c r="J62" s="11"/>
      <c r="K62" s="41" t="s">
        <v>25</v>
      </c>
      <c r="L62" s="48" t="s">
        <v>116</v>
      </c>
      <c r="M62" s="11"/>
      <c r="N62" s="43">
        <f>IFERROR(SUM(R62:EM62),"")</f>
        <v>0</v>
      </c>
      <c r="O62" s="14"/>
      <c r="P62" s="40"/>
      <c r="Q62" s="14"/>
      <c r="R62" s="52">
        <f>IFERROR(R58*$G61,0)</f>
        <v>0</v>
      </c>
      <c r="S62" s="52">
        <f t="shared" ref="S62" si="71">IFERROR(S58*$G61,0)</f>
        <v>0</v>
      </c>
      <c r="T62" s="52">
        <f t="shared" ref="T62" si="72">IFERROR(T58*$G61,0)</f>
        <v>0</v>
      </c>
      <c r="U62" s="52">
        <f t="shared" ref="U62" si="73">IFERROR(U58*$G61,0)</f>
        <v>0</v>
      </c>
      <c r="V62" s="52">
        <f t="shared" ref="V62" si="74">IFERROR(V58*$G61,0)</f>
        <v>0</v>
      </c>
      <c r="W62" s="52">
        <f t="shared" ref="W62" si="75">IFERROR(W58*$G61,0)</f>
        <v>0</v>
      </c>
      <c r="X62" s="52">
        <f t="shared" ref="X62" si="76">IFERROR(X58*$G61,0)</f>
        <v>0</v>
      </c>
      <c r="Y62" s="52">
        <f t="shared" ref="Y62" si="77">IFERROR(Y58*$G61,0)</f>
        <v>0</v>
      </c>
      <c r="Z62" s="52">
        <f t="shared" ref="Z62" si="78">IFERROR(Z58*$G61,0)</f>
        <v>0</v>
      </c>
      <c r="AA62" s="52">
        <f t="shared" ref="AA62" si="79">IFERROR(AA58*$G61,0)</f>
        <v>0</v>
      </c>
      <c r="AB62" s="52">
        <f t="shared" ref="AB62" si="80">IFERROR(AB58*$G61,0)</f>
        <v>0</v>
      </c>
      <c r="AC62" s="52">
        <f t="shared" ref="AC62" si="81">IFERROR(AC58*$G61,0)</f>
        <v>0</v>
      </c>
      <c r="AD62" s="20"/>
    </row>
    <row r="63" spans="1:31" ht="6.3" customHeight="1" x14ac:dyDescent="0.3">
      <c r="B63" s="36"/>
      <c r="C63" s="67"/>
      <c r="D63" s="67"/>
      <c r="E63" s="67"/>
      <c r="F63" s="67"/>
      <c r="G63" s="67"/>
      <c r="H63" s="30"/>
      <c r="I63" s="38"/>
      <c r="J63" s="11"/>
      <c r="K63" s="121" t="s">
        <v>26</v>
      </c>
      <c r="L63" s="122" t="s">
        <v>116</v>
      </c>
      <c r="M63" s="55"/>
      <c r="N63" s="123">
        <f>IFERROR(SUM(R63:AC64),"")</f>
        <v>0</v>
      </c>
      <c r="O63" s="54"/>
      <c r="P63" s="101"/>
      <c r="Q63" s="54"/>
      <c r="R63" s="114">
        <f t="shared" ref="R63:AC63" si="82">IFERROR(SUM(R59:R62),0)</f>
        <v>0</v>
      </c>
      <c r="S63" s="114">
        <f t="shared" si="82"/>
        <v>0</v>
      </c>
      <c r="T63" s="114">
        <f t="shared" si="82"/>
        <v>0</v>
      </c>
      <c r="U63" s="114">
        <f t="shared" si="82"/>
        <v>0</v>
      </c>
      <c r="V63" s="114">
        <f t="shared" si="82"/>
        <v>0</v>
      </c>
      <c r="W63" s="114">
        <f t="shared" si="82"/>
        <v>0</v>
      </c>
      <c r="X63" s="114">
        <f t="shared" si="82"/>
        <v>0</v>
      </c>
      <c r="Y63" s="114">
        <f t="shared" si="82"/>
        <v>0</v>
      </c>
      <c r="Z63" s="114">
        <f t="shared" si="82"/>
        <v>0</v>
      </c>
      <c r="AA63" s="114">
        <f t="shared" si="82"/>
        <v>0</v>
      </c>
      <c r="AB63" s="114">
        <f t="shared" si="82"/>
        <v>0</v>
      </c>
      <c r="AC63" s="114">
        <f t="shared" si="82"/>
        <v>0</v>
      </c>
      <c r="AD63" s="20"/>
    </row>
    <row r="64" spans="1:31" ht="8.1" customHeight="1" x14ac:dyDescent="0.3">
      <c r="B64" s="37"/>
      <c r="C64" s="73"/>
      <c r="D64" s="73"/>
      <c r="E64" s="73"/>
      <c r="F64" s="73"/>
      <c r="G64" s="73"/>
      <c r="H64" s="39" t="s">
        <v>71</v>
      </c>
      <c r="I64" s="37"/>
      <c r="J64" s="11"/>
      <c r="K64" s="121"/>
      <c r="L64" s="122"/>
      <c r="M64" s="55"/>
      <c r="N64" s="124"/>
      <c r="O64" s="54"/>
      <c r="P64" s="101"/>
      <c r="Q64" s="54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20"/>
    </row>
    <row r="65" spans="1:31" ht="6.3" customHeight="1" x14ac:dyDescent="0.3">
      <c r="B65" s="37"/>
      <c r="C65" s="37"/>
      <c r="D65" s="37"/>
      <c r="E65" s="37"/>
      <c r="F65" s="37"/>
      <c r="G65" s="37"/>
      <c r="H65" s="37"/>
      <c r="I65" s="37"/>
      <c r="J65" s="12"/>
      <c r="K65" s="13"/>
      <c r="L65" s="13"/>
      <c r="M65" s="13"/>
      <c r="N65" s="13"/>
      <c r="O65" s="13"/>
      <c r="P65" s="40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49"/>
    </row>
    <row r="66" spans="1:31" ht="6.3" customHeight="1" x14ac:dyDescent="0.3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74"/>
      <c r="AE66" s="37"/>
    </row>
    <row r="67" spans="1:31" ht="6.3" customHeight="1" x14ac:dyDescent="0.3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7"/>
    </row>
    <row r="68" spans="1:31" ht="14.4" customHeight="1" x14ac:dyDescent="0.3">
      <c r="B68" s="11"/>
      <c r="C68" s="116" t="s">
        <v>125</v>
      </c>
      <c r="D68" s="117"/>
      <c r="E68" s="30"/>
      <c r="F68" s="118" t="s">
        <v>109</v>
      </c>
      <c r="G68" s="119"/>
      <c r="H68" s="119"/>
      <c r="I68" s="119"/>
      <c r="J68" s="119"/>
      <c r="K68" s="119"/>
      <c r="L68" s="119"/>
      <c r="M68" s="119"/>
      <c r="N68" s="120"/>
      <c r="O68" s="14"/>
      <c r="P68" s="37"/>
    </row>
    <row r="69" spans="1:31" ht="6.3" customHeight="1" x14ac:dyDescent="0.3">
      <c r="B69" s="11"/>
      <c r="C69" s="30"/>
      <c r="D69" s="30"/>
      <c r="E69" s="30"/>
      <c r="F69" s="30"/>
      <c r="G69" s="30"/>
      <c r="H69" s="30"/>
      <c r="I69" s="17"/>
      <c r="J69" s="30"/>
      <c r="K69" s="30"/>
      <c r="L69" s="30"/>
      <c r="M69" s="30"/>
      <c r="N69" s="30"/>
      <c r="O69" s="14"/>
      <c r="P69" s="36"/>
      <c r="Q69" s="10"/>
      <c r="R69" s="1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7"/>
    </row>
    <row r="70" spans="1:31" x14ac:dyDescent="0.3">
      <c r="B70" s="45"/>
      <c r="C70" s="67"/>
      <c r="D70" s="68" t="s">
        <v>110</v>
      </c>
      <c r="E70" s="67"/>
      <c r="F70" s="69"/>
      <c r="G70" s="102"/>
      <c r="H70" s="30" t="s">
        <v>71</v>
      </c>
      <c r="I70" s="38"/>
      <c r="J70" s="11"/>
      <c r="K70" s="41" t="s">
        <v>21</v>
      </c>
      <c r="L70" s="48" t="s">
        <v>115</v>
      </c>
      <c r="M70" s="11"/>
      <c r="N70" s="43">
        <f>IFERROR(SUM(R70:EM70),"")</f>
        <v>0</v>
      </c>
      <c r="O70" s="14"/>
      <c r="P70" s="40"/>
      <c r="Q70" s="14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20"/>
    </row>
    <row r="71" spans="1:31" x14ac:dyDescent="0.3">
      <c r="B71" s="36"/>
      <c r="C71" s="67"/>
      <c r="D71" s="70" t="s">
        <v>111</v>
      </c>
      <c r="E71" s="67"/>
      <c r="F71" s="69"/>
      <c r="G71" s="103"/>
      <c r="H71" s="30" t="s">
        <v>71</v>
      </c>
      <c r="I71" s="38"/>
      <c r="J71" s="11"/>
      <c r="K71" s="42" t="s">
        <v>22</v>
      </c>
      <c r="L71" s="47" t="s">
        <v>116</v>
      </c>
      <c r="M71" s="11"/>
      <c r="N71" s="44">
        <f>IFERROR(SUM(R71:EM71),"")</f>
        <v>0</v>
      </c>
      <c r="O71" s="14"/>
      <c r="P71" s="40"/>
      <c r="Q71" s="14"/>
      <c r="R71" s="71">
        <f>IFERROR(R70*$G70,0)</f>
        <v>0</v>
      </c>
      <c r="S71" s="71">
        <f t="shared" ref="S71" si="83">IFERROR(S70*$G70,0)</f>
        <v>0</v>
      </c>
      <c r="T71" s="71">
        <f t="shared" ref="T71" si="84">IFERROR(T70*$G70,0)</f>
        <v>0</v>
      </c>
      <c r="U71" s="71">
        <f t="shared" ref="U71" si="85">IFERROR(U70*$G70,0)</f>
        <v>0</v>
      </c>
      <c r="V71" s="71">
        <f t="shared" ref="V71" si="86">IFERROR(V70*$G70,0)</f>
        <v>0</v>
      </c>
      <c r="W71" s="71">
        <f t="shared" ref="W71" si="87">IFERROR(W70*$G70,0)</f>
        <v>0</v>
      </c>
      <c r="X71" s="71">
        <f t="shared" ref="X71" si="88">IFERROR(X70*$G70,0)</f>
        <v>0</v>
      </c>
      <c r="Y71" s="71">
        <f t="shared" ref="Y71" si="89">IFERROR(Y70*$G70,0)</f>
        <v>0</v>
      </c>
      <c r="Z71" s="71">
        <f t="shared" ref="Z71" si="90">IFERROR(Z70*$G70,0)</f>
        <v>0</v>
      </c>
      <c r="AA71" s="71">
        <f t="shared" ref="AA71" si="91">IFERROR(AA70*$G70,0)</f>
        <v>0</v>
      </c>
      <c r="AB71" s="71">
        <f t="shared" ref="AB71" si="92">IFERROR(AB70*$G70,0)</f>
        <v>0</v>
      </c>
      <c r="AC71" s="71">
        <f t="shared" ref="AC71" si="93">IFERROR(AC70*$G70,0)</f>
        <v>0</v>
      </c>
      <c r="AD71" s="20"/>
    </row>
    <row r="72" spans="1:31" x14ac:dyDescent="0.3">
      <c r="B72" s="36"/>
      <c r="C72" s="67"/>
      <c r="D72" s="68" t="s">
        <v>112</v>
      </c>
      <c r="E72" s="67"/>
      <c r="F72" s="46"/>
      <c r="G72" s="104">
        <f>IFERROR(G70*F72/-100,"")</f>
        <v>0</v>
      </c>
      <c r="H72" s="30" t="s">
        <v>71</v>
      </c>
      <c r="I72" s="38"/>
      <c r="J72" s="11"/>
      <c r="K72" s="41" t="s">
        <v>23</v>
      </c>
      <c r="L72" s="48" t="s">
        <v>116</v>
      </c>
      <c r="M72" s="11"/>
      <c r="N72" s="43">
        <f>IFERROR(SUM(R72:EM72),"")</f>
        <v>0</v>
      </c>
      <c r="O72" s="14"/>
      <c r="P72" s="40"/>
      <c r="Q72" s="14"/>
      <c r="R72" s="52">
        <f>IFERROR(R70*$G72,0)</f>
        <v>0</v>
      </c>
      <c r="S72" s="52">
        <f t="shared" ref="S72:AC72" si="94">IFERROR(S70*$G72,0)</f>
        <v>0</v>
      </c>
      <c r="T72" s="52">
        <f t="shared" si="94"/>
        <v>0</v>
      </c>
      <c r="U72" s="52">
        <f t="shared" si="94"/>
        <v>0</v>
      </c>
      <c r="V72" s="52">
        <f t="shared" si="94"/>
        <v>0</v>
      </c>
      <c r="W72" s="52">
        <f t="shared" si="94"/>
        <v>0</v>
      </c>
      <c r="X72" s="52">
        <f t="shared" si="94"/>
        <v>0</v>
      </c>
      <c r="Y72" s="52">
        <f t="shared" si="94"/>
        <v>0</v>
      </c>
      <c r="Z72" s="52">
        <f t="shared" si="94"/>
        <v>0</v>
      </c>
      <c r="AA72" s="52">
        <f t="shared" si="94"/>
        <v>0</v>
      </c>
      <c r="AB72" s="52">
        <f t="shared" si="94"/>
        <v>0</v>
      </c>
      <c r="AC72" s="52">
        <f t="shared" si="94"/>
        <v>0</v>
      </c>
      <c r="AD72" s="20"/>
    </row>
    <row r="73" spans="1:31" x14ac:dyDescent="0.3">
      <c r="B73" s="36"/>
      <c r="C73" s="67"/>
      <c r="D73" s="70" t="s">
        <v>113</v>
      </c>
      <c r="E73" s="67"/>
      <c r="F73" s="69"/>
      <c r="G73" s="103"/>
      <c r="H73" s="30" t="s">
        <v>71</v>
      </c>
      <c r="I73" s="38"/>
      <c r="J73" s="11"/>
      <c r="K73" s="42" t="s">
        <v>24</v>
      </c>
      <c r="L73" s="47" t="s">
        <v>116</v>
      </c>
      <c r="M73" s="11"/>
      <c r="N73" s="44">
        <f>IFERROR(SUM(R73:EM73),"")</f>
        <v>0</v>
      </c>
      <c r="O73" s="14"/>
      <c r="P73" s="40"/>
      <c r="Q73" s="14"/>
      <c r="R73" s="71">
        <f>IFERROR(R70*$G71,0)</f>
        <v>0</v>
      </c>
      <c r="S73" s="71">
        <f t="shared" ref="S73:AC73" si="95">IFERROR(S70*$G71,0)</f>
        <v>0</v>
      </c>
      <c r="T73" s="71">
        <f t="shared" si="95"/>
        <v>0</v>
      </c>
      <c r="U73" s="71">
        <f t="shared" si="95"/>
        <v>0</v>
      </c>
      <c r="V73" s="71">
        <f t="shared" si="95"/>
        <v>0</v>
      </c>
      <c r="W73" s="71">
        <f t="shared" si="95"/>
        <v>0</v>
      </c>
      <c r="X73" s="71">
        <f t="shared" si="95"/>
        <v>0</v>
      </c>
      <c r="Y73" s="71">
        <f t="shared" si="95"/>
        <v>0</v>
      </c>
      <c r="Z73" s="71">
        <f t="shared" si="95"/>
        <v>0</v>
      </c>
      <c r="AA73" s="71">
        <f t="shared" si="95"/>
        <v>0</v>
      </c>
      <c r="AB73" s="71">
        <f t="shared" si="95"/>
        <v>0</v>
      </c>
      <c r="AC73" s="71">
        <f t="shared" si="95"/>
        <v>0</v>
      </c>
      <c r="AD73" s="20"/>
    </row>
    <row r="74" spans="1:31" x14ac:dyDescent="0.3">
      <c r="B74" s="36"/>
      <c r="C74" s="67"/>
      <c r="D74" s="68" t="s">
        <v>114</v>
      </c>
      <c r="E74" s="67"/>
      <c r="F74" s="72" t="str">
        <f>IFERROR(G74/G70*100,"")</f>
        <v/>
      </c>
      <c r="G74" s="104">
        <f>IFERROR(G70+G71+G72+G73,"")</f>
        <v>0</v>
      </c>
      <c r="H74" s="30" t="s">
        <v>71</v>
      </c>
      <c r="I74" s="38"/>
      <c r="J74" s="11"/>
      <c r="K74" s="41" t="s">
        <v>25</v>
      </c>
      <c r="L74" s="48" t="s">
        <v>116</v>
      </c>
      <c r="M74" s="11"/>
      <c r="N74" s="43">
        <f>IFERROR(SUM(R74:EM74),"")</f>
        <v>0</v>
      </c>
      <c r="O74" s="14"/>
      <c r="P74" s="40"/>
      <c r="Q74" s="14"/>
      <c r="R74" s="52">
        <f>IFERROR(R70*$G73,0)</f>
        <v>0</v>
      </c>
      <c r="S74" s="52">
        <f t="shared" ref="S74" si="96">IFERROR(S70*$G73,0)</f>
        <v>0</v>
      </c>
      <c r="T74" s="52">
        <f t="shared" ref="T74" si="97">IFERROR(T70*$G73,0)</f>
        <v>0</v>
      </c>
      <c r="U74" s="52">
        <f t="shared" ref="U74" si="98">IFERROR(U70*$G73,0)</f>
        <v>0</v>
      </c>
      <c r="V74" s="52">
        <f t="shared" ref="V74" si="99">IFERROR(V70*$G73,0)</f>
        <v>0</v>
      </c>
      <c r="W74" s="52">
        <f t="shared" ref="W74" si="100">IFERROR(W70*$G73,0)</f>
        <v>0</v>
      </c>
      <c r="X74" s="52">
        <f t="shared" ref="X74" si="101">IFERROR(X70*$G73,0)</f>
        <v>0</v>
      </c>
      <c r="Y74" s="52">
        <f t="shared" ref="Y74" si="102">IFERROR(Y70*$G73,0)</f>
        <v>0</v>
      </c>
      <c r="Z74" s="52">
        <f t="shared" ref="Z74" si="103">IFERROR(Z70*$G73,0)</f>
        <v>0</v>
      </c>
      <c r="AA74" s="52">
        <f t="shared" ref="AA74" si="104">IFERROR(AA70*$G73,0)</f>
        <v>0</v>
      </c>
      <c r="AB74" s="52">
        <f t="shared" ref="AB74" si="105">IFERROR(AB70*$G73,0)</f>
        <v>0</v>
      </c>
      <c r="AC74" s="52">
        <f t="shared" ref="AC74" si="106">IFERROR(AC70*$G73,0)</f>
        <v>0</v>
      </c>
      <c r="AD74" s="20"/>
    </row>
    <row r="75" spans="1:31" ht="6.3" customHeight="1" x14ac:dyDescent="0.3">
      <c r="B75" s="36"/>
      <c r="C75" s="67"/>
      <c r="D75" s="67"/>
      <c r="E75" s="67"/>
      <c r="F75" s="67"/>
      <c r="G75" s="67"/>
      <c r="H75" s="30"/>
      <c r="I75" s="38"/>
      <c r="J75" s="11"/>
      <c r="K75" s="121" t="s">
        <v>26</v>
      </c>
      <c r="L75" s="122" t="s">
        <v>116</v>
      </c>
      <c r="M75" s="55"/>
      <c r="N75" s="123">
        <f>IFERROR(SUM(R75:AC76),"")</f>
        <v>0</v>
      </c>
      <c r="O75" s="54"/>
      <c r="P75" s="101"/>
      <c r="Q75" s="54"/>
      <c r="R75" s="114">
        <f t="shared" ref="R75:AC75" si="107">IFERROR(SUM(R71:R74),0)</f>
        <v>0</v>
      </c>
      <c r="S75" s="114">
        <f t="shared" si="107"/>
        <v>0</v>
      </c>
      <c r="T75" s="114">
        <f t="shared" si="107"/>
        <v>0</v>
      </c>
      <c r="U75" s="114">
        <f t="shared" si="107"/>
        <v>0</v>
      </c>
      <c r="V75" s="114">
        <f t="shared" si="107"/>
        <v>0</v>
      </c>
      <c r="W75" s="114">
        <f t="shared" si="107"/>
        <v>0</v>
      </c>
      <c r="X75" s="114">
        <f t="shared" si="107"/>
        <v>0</v>
      </c>
      <c r="Y75" s="114">
        <f t="shared" si="107"/>
        <v>0</v>
      </c>
      <c r="Z75" s="114">
        <f t="shared" si="107"/>
        <v>0</v>
      </c>
      <c r="AA75" s="114">
        <f t="shared" si="107"/>
        <v>0</v>
      </c>
      <c r="AB75" s="114">
        <f t="shared" si="107"/>
        <v>0</v>
      </c>
      <c r="AC75" s="114">
        <f t="shared" si="107"/>
        <v>0</v>
      </c>
      <c r="AD75" s="20"/>
    </row>
    <row r="76" spans="1:31" ht="8.1" customHeight="1" x14ac:dyDescent="0.3">
      <c r="B76" s="37"/>
      <c r="C76" s="73"/>
      <c r="D76" s="73"/>
      <c r="E76" s="73"/>
      <c r="F76" s="73"/>
      <c r="G76" s="73"/>
      <c r="H76" s="39" t="s">
        <v>71</v>
      </c>
      <c r="I76" s="37"/>
      <c r="J76" s="11"/>
      <c r="K76" s="121"/>
      <c r="L76" s="122"/>
      <c r="M76" s="55"/>
      <c r="N76" s="124"/>
      <c r="O76" s="54"/>
      <c r="P76" s="101"/>
      <c r="Q76" s="54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20"/>
    </row>
    <row r="77" spans="1:31" ht="6.3" customHeight="1" x14ac:dyDescent="0.3">
      <c r="B77" s="37"/>
      <c r="C77" s="37"/>
      <c r="D77" s="37"/>
      <c r="E77" s="37"/>
      <c r="F77" s="37"/>
      <c r="G77" s="37"/>
      <c r="H77" s="37"/>
      <c r="I77" s="37"/>
      <c r="J77" s="12"/>
      <c r="K77" s="13"/>
      <c r="L77" s="13"/>
      <c r="M77" s="13"/>
      <c r="N77" s="13"/>
      <c r="O77" s="13"/>
      <c r="P77" s="40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49"/>
    </row>
    <row r="78" spans="1:31" ht="6.3" customHeight="1" x14ac:dyDescent="0.3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74"/>
      <c r="AE78" s="37"/>
    </row>
    <row r="79" spans="1:31" ht="6.3" customHeight="1" x14ac:dyDescent="0.3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7"/>
    </row>
    <row r="80" spans="1:31" ht="14.4" customHeight="1" x14ac:dyDescent="0.3">
      <c r="B80" s="11"/>
      <c r="C80" s="116" t="s">
        <v>124</v>
      </c>
      <c r="D80" s="117"/>
      <c r="E80" s="30"/>
      <c r="F80" s="118" t="s">
        <v>109</v>
      </c>
      <c r="G80" s="119"/>
      <c r="H80" s="119"/>
      <c r="I80" s="119"/>
      <c r="J80" s="119"/>
      <c r="K80" s="119"/>
      <c r="L80" s="119"/>
      <c r="M80" s="119"/>
      <c r="N80" s="120"/>
      <c r="O80" s="14"/>
      <c r="P80" s="37"/>
    </row>
    <row r="81" spans="1:31" ht="6.3" customHeight="1" x14ac:dyDescent="0.3">
      <c r="B81" s="11"/>
      <c r="C81" s="30"/>
      <c r="D81" s="30"/>
      <c r="E81" s="30"/>
      <c r="F81" s="30"/>
      <c r="G81" s="30"/>
      <c r="H81" s="30"/>
      <c r="I81" s="17"/>
      <c r="J81" s="30"/>
      <c r="K81" s="30"/>
      <c r="L81" s="30"/>
      <c r="M81" s="30"/>
      <c r="N81" s="30"/>
      <c r="O81" s="14"/>
      <c r="P81" s="36"/>
      <c r="Q81" s="10"/>
      <c r="R81" s="17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7"/>
    </row>
    <row r="82" spans="1:31" x14ac:dyDescent="0.3">
      <c r="B82" s="45"/>
      <c r="C82" s="67"/>
      <c r="D82" s="68" t="s">
        <v>110</v>
      </c>
      <c r="E82" s="67"/>
      <c r="F82" s="69"/>
      <c r="G82" s="102"/>
      <c r="H82" s="30" t="s">
        <v>71</v>
      </c>
      <c r="I82" s="38"/>
      <c r="J82" s="11"/>
      <c r="K82" s="41" t="s">
        <v>21</v>
      </c>
      <c r="L82" s="48" t="s">
        <v>115</v>
      </c>
      <c r="M82" s="11"/>
      <c r="N82" s="43">
        <f>IFERROR(SUM(R82:EM82),"")</f>
        <v>0</v>
      </c>
      <c r="O82" s="14"/>
      <c r="P82" s="40"/>
      <c r="Q82" s="14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20"/>
    </row>
    <row r="83" spans="1:31" x14ac:dyDescent="0.3">
      <c r="B83" s="36"/>
      <c r="C83" s="67"/>
      <c r="D83" s="70" t="s">
        <v>111</v>
      </c>
      <c r="E83" s="67"/>
      <c r="F83" s="69"/>
      <c r="G83" s="103"/>
      <c r="H83" s="30" t="s">
        <v>71</v>
      </c>
      <c r="I83" s="38"/>
      <c r="J83" s="11"/>
      <c r="K83" s="42" t="s">
        <v>22</v>
      </c>
      <c r="L83" s="47" t="s">
        <v>116</v>
      </c>
      <c r="M83" s="11"/>
      <c r="N83" s="44">
        <f>IFERROR(SUM(R83:EM83),"")</f>
        <v>0</v>
      </c>
      <c r="O83" s="14"/>
      <c r="P83" s="40"/>
      <c r="Q83" s="14"/>
      <c r="R83" s="71">
        <f>IFERROR(R82*$G82,0)</f>
        <v>0</v>
      </c>
      <c r="S83" s="71">
        <f t="shared" ref="S83" si="108">IFERROR(S82*$G82,0)</f>
        <v>0</v>
      </c>
      <c r="T83" s="71">
        <f t="shared" ref="T83" si="109">IFERROR(T82*$G82,0)</f>
        <v>0</v>
      </c>
      <c r="U83" s="71">
        <f t="shared" ref="U83" si="110">IFERROR(U82*$G82,0)</f>
        <v>0</v>
      </c>
      <c r="V83" s="71">
        <f t="shared" ref="V83" si="111">IFERROR(V82*$G82,0)</f>
        <v>0</v>
      </c>
      <c r="W83" s="71">
        <f t="shared" ref="W83" si="112">IFERROR(W82*$G82,0)</f>
        <v>0</v>
      </c>
      <c r="X83" s="71">
        <f t="shared" ref="X83" si="113">IFERROR(X82*$G82,0)</f>
        <v>0</v>
      </c>
      <c r="Y83" s="71">
        <f t="shared" ref="Y83" si="114">IFERROR(Y82*$G82,0)</f>
        <v>0</v>
      </c>
      <c r="Z83" s="71">
        <f t="shared" ref="Z83" si="115">IFERROR(Z82*$G82,0)</f>
        <v>0</v>
      </c>
      <c r="AA83" s="71">
        <f t="shared" ref="AA83" si="116">IFERROR(AA82*$G82,0)</f>
        <v>0</v>
      </c>
      <c r="AB83" s="71">
        <f t="shared" ref="AB83" si="117">IFERROR(AB82*$G82,0)</f>
        <v>0</v>
      </c>
      <c r="AC83" s="71">
        <f t="shared" ref="AC83" si="118">IFERROR(AC82*$G82,0)</f>
        <v>0</v>
      </c>
      <c r="AD83" s="20"/>
    </row>
    <row r="84" spans="1:31" x14ac:dyDescent="0.3">
      <c r="B84" s="36"/>
      <c r="C84" s="67"/>
      <c r="D84" s="68" t="s">
        <v>112</v>
      </c>
      <c r="E84" s="67"/>
      <c r="F84" s="46"/>
      <c r="G84" s="104">
        <f>IFERROR(G82*F84/-100,"")</f>
        <v>0</v>
      </c>
      <c r="H84" s="30" t="s">
        <v>71</v>
      </c>
      <c r="I84" s="38"/>
      <c r="J84" s="11"/>
      <c r="K84" s="41" t="s">
        <v>23</v>
      </c>
      <c r="L84" s="48" t="s">
        <v>116</v>
      </c>
      <c r="M84" s="11"/>
      <c r="N84" s="43">
        <f>IFERROR(SUM(R84:EM84),"")</f>
        <v>0</v>
      </c>
      <c r="O84" s="14"/>
      <c r="P84" s="40"/>
      <c r="Q84" s="14"/>
      <c r="R84" s="52">
        <f>IFERROR(R82*$G84,0)</f>
        <v>0</v>
      </c>
      <c r="S84" s="52">
        <f t="shared" ref="S84:AC84" si="119">IFERROR(S82*$G84,0)</f>
        <v>0</v>
      </c>
      <c r="T84" s="52">
        <f t="shared" si="119"/>
        <v>0</v>
      </c>
      <c r="U84" s="52">
        <f t="shared" si="119"/>
        <v>0</v>
      </c>
      <c r="V84" s="52">
        <f t="shared" si="119"/>
        <v>0</v>
      </c>
      <c r="W84" s="52">
        <f t="shared" si="119"/>
        <v>0</v>
      </c>
      <c r="X84" s="52">
        <f t="shared" si="119"/>
        <v>0</v>
      </c>
      <c r="Y84" s="52">
        <f t="shared" si="119"/>
        <v>0</v>
      </c>
      <c r="Z84" s="52">
        <f t="shared" si="119"/>
        <v>0</v>
      </c>
      <c r="AA84" s="52">
        <f t="shared" si="119"/>
        <v>0</v>
      </c>
      <c r="AB84" s="52">
        <f t="shared" si="119"/>
        <v>0</v>
      </c>
      <c r="AC84" s="52">
        <f t="shared" si="119"/>
        <v>0</v>
      </c>
      <c r="AD84" s="20"/>
    </row>
    <row r="85" spans="1:31" x14ac:dyDescent="0.3">
      <c r="B85" s="36"/>
      <c r="C85" s="67"/>
      <c r="D85" s="70" t="s">
        <v>113</v>
      </c>
      <c r="E85" s="67"/>
      <c r="F85" s="69"/>
      <c r="G85" s="103"/>
      <c r="H85" s="30" t="s">
        <v>71</v>
      </c>
      <c r="I85" s="38"/>
      <c r="J85" s="11"/>
      <c r="K85" s="42" t="s">
        <v>24</v>
      </c>
      <c r="L85" s="47" t="s">
        <v>116</v>
      </c>
      <c r="M85" s="11"/>
      <c r="N85" s="44">
        <f>IFERROR(SUM(R85:EM85),"")</f>
        <v>0</v>
      </c>
      <c r="O85" s="14"/>
      <c r="P85" s="40"/>
      <c r="Q85" s="14"/>
      <c r="R85" s="71">
        <f>IFERROR(R82*$G83,0)</f>
        <v>0</v>
      </c>
      <c r="S85" s="71">
        <f t="shared" ref="S85:AC85" si="120">IFERROR(S82*$G83,0)</f>
        <v>0</v>
      </c>
      <c r="T85" s="71">
        <f t="shared" si="120"/>
        <v>0</v>
      </c>
      <c r="U85" s="71">
        <f t="shared" si="120"/>
        <v>0</v>
      </c>
      <c r="V85" s="71">
        <f t="shared" si="120"/>
        <v>0</v>
      </c>
      <c r="W85" s="71">
        <f t="shared" si="120"/>
        <v>0</v>
      </c>
      <c r="X85" s="71">
        <f t="shared" si="120"/>
        <v>0</v>
      </c>
      <c r="Y85" s="71">
        <f t="shared" si="120"/>
        <v>0</v>
      </c>
      <c r="Z85" s="71">
        <f t="shared" si="120"/>
        <v>0</v>
      </c>
      <c r="AA85" s="71">
        <f t="shared" si="120"/>
        <v>0</v>
      </c>
      <c r="AB85" s="71">
        <f t="shared" si="120"/>
        <v>0</v>
      </c>
      <c r="AC85" s="71">
        <f t="shared" si="120"/>
        <v>0</v>
      </c>
      <c r="AD85" s="20"/>
    </row>
    <row r="86" spans="1:31" x14ac:dyDescent="0.3">
      <c r="B86" s="36"/>
      <c r="C86" s="67"/>
      <c r="D86" s="68" t="s">
        <v>114</v>
      </c>
      <c r="E86" s="67"/>
      <c r="F86" s="72" t="str">
        <f>IFERROR(G86/G82*100,"")</f>
        <v/>
      </c>
      <c r="G86" s="104">
        <f>IFERROR(G82+G83+G84+G85,"")</f>
        <v>0</v>
      </c>
      <c r="H86" s="30" t="s">
        <v>71</v>
      </c>
      <c r="I86" s="38"/>
      <c r="J86" s="11"/>
      <c r="K86" s="41" t="s">
        <v>25</v>
      </c>
      <c r="L86" s="48" t="s">
        <v>116</v>
      </c>
      <c r="M86" s="11"/>
      <c r="N86" s="43">
        <f>IFERROR(SUM(R86:EM86),"")</f>
        <v>0</v>
      </c>
      <c r="O86" s="14"/>
      <c r="P86" s="40"/>
      <c r="Q86" s="14"/>
      <c r="R86" s="52">
        <f>IFERROR(R82*$G85,0)</f>
        <v>0</v>
      </c>
      <c r="S86" s="52">
        <f t="shared" ref="S86" si="121">IFERROR(S82*$G85,0)</f>
        <v>0</v>
      </c>
      <c r="T86" s="52">
        <f t="shared" ref="T86" si="122">IFERROR(T82*$G85,0)</f>
        <v>0</v>
      </c>
      <c r="U86" s="52">
        <f t="shared" ref="U86" si="123">IFERROR(U82*$G85,0)</f>
        <v>0</v>
      </c>
      <c r="V86" s="52">
        <f t="shared" ref="V86" si="124">IFERROR(V82*$G85,0)</f>
        <v>0</v>
      </c>
      <c r="W86" s="52">
        <f t="shared" ref="W86" si="125">IFERROR(W82*$G85,0)</f>
        <v>0</v>
      </c>
      <c r="X86" s="52">
        <f t="shared" ref="X86" si="126">IFERROR(X82*$G85,0)</f>
        <v>0</v>
      </c>
      <c r="Y86" s="52">
        <f t="shared" ref="Y86" si="127">IFERROR(Y82*$G85,0)</f>
        <v>0</v>
      </c>
      <c r="Z86" s="52">
        <f t="shared" ref="Z86" si="128">IFERROR(Z82*$G85,0)</f>
        <v>0</v>
      </c>
      <c r="AA86" s="52">
        <f t="shared" ref="AA86" si="129">IFERROR(AA82*$G85,0)</f>
        <v>0</v>
      </c>
      <c r="AB86" s="52">
        <f t="shared" ref="AB86" si="130">IFERROR(AB82*$G85,0)</f>
        <v>0</v>
      </c>
      <c r="AC86" s="52">
        <f t="shared" ref="AC86" si="131">IFERROR(AC82*$G85,0)</f>
        <v>0</v>
      </c>
      <c r="AD86" s="20"/>
    </row>
    <row r="87" spans="1:31" ht="6.3" customHeight="1" x14ac:dyDescent="0.3">
      <c r="B87" s="36"/>
      <c r="C87" s="67"/>
      <c r="D87" s="67"/>
      <c r="E87" s="67"/>
      <c r="F87" s="67"/>
      <c r="G87" s="67"/>
      <c r="H87" s="30"/>
      <c r="I87" s="38"/>
      <c r="J87" s="11"/>
      <c r="K87" s="121" t="s">
        <v>26</v>
      </c>
      <c r="L87" s="122" t="s">
        <v>116</v>
      </c>
      <c r="M87" s="55"/>
      <c r="N87" s="123">
        <f>IFERROR(SUM(R87:AC88),"")</f>
        <v>0</v>
      </c>
      <c r="O87" s="54"/>
      <c r="P87" s="101"/>
      <c r="Q87" s="54"/>
      <c r="R87" s="114">
        <f t="shared" ref="R87:AC87" si="132">IFERROR(SUM(R83:R86),0)</f>
        <v>0</v>
      </c>
      <c r="S87" s="114">
        <f t="shared" si="132"/>
        <v>0</v>
      </c>
      <c r="T87" s="114">
        <f t="shared" si="132"/>
        <v>0</v>
      </c>
      <c r="U87" s="114">
        <f t="shared" si="132"/>
        <v>0</v>
      </c>
      <c r="V87" s="114">
        <f t="shared" si="132"/>
        <v>0</v>
      </c>
      <c r="W87" s="114">
        <f t="shared" si="132"/>
        <v>0</v>
      </c>
      <c r="X87" s="114">
        <f t="shared" si="132"/>
        <v>0</v>
      </c>
      <c r="Y87" s="114">
        <f t="shared" si="132"/>
        <v>0</v>
      </c>
      <c r="Z87" s="114">
        <f t="shared" si="132"/>
        <v>0</v>
      </c>
      <c r="AA87" s="114">
        <f t="shared" si="132"/>
        <v>0</v>
      </c>
      <c r="AB87" s="114">
        <f t="shared" si="132"/>
        <v>0</v>
      </c>
      <c r="AC87" s="114">
        <f t="shared" si="132"/>
        <v>0</v>
      </c>
      <c r="AD87" s="20"/>
    </row>
    <row r="88" spans="1:31" ht="8.1" customHeight="1" x14ac:dyDescent="0.3">
      <c r="B88" s="37"/>
      <c r="C88" s="73"/>
      <c r="D88" s="73"/>
      <c r="E88" s="73"/>
      <c r="F88" s="73"/>
      <c r="G88" s="73"/>
      <c r="H88" s="39" t="s">
        <v>71</v>
      </c>
      <c r="I88" s="37"/>
      <c r="J88" s="11"/>
      <c r="K88" s="121"/>
      <c r="L88" s="122"/>
      <c r="M88" s="55"/>
      <c r="N88" s="124"/>
      <c r="O88" s="54"/>
      <c r="P88" s="101"/>
      <c r="Q88" s="54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20"/>
    </row>
    <row r="89" spans="1:31" ht="6.3" customHeight="1" x14ac:dyDescent="0.3">
      <c r="B89" s="37"/>
      <c r="C89" s="37"/>
      <c r="D89" s="37"/>
      <c r="E89" s="37"/>
      <c r="F89" s="37"/>
      <c r="G89" s="37"/>
      <c r="H89" s="37"/>
      <c r="I89" s="37"/>
      <c r="J89" s="12"/>
      <c r="K89" s="13"/>
      <c r="L89" s="13"/>
      <c r="M89" s="13"/>
      <c r="N89" s="13"/>
      <c r="O89" s="13"/>
      <c r="P89" s="40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49"/>
    </row>
    <row r="90" spans="1:31" ht="6.3" customHeight="1" x14ac:dyDescent="0.3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74"/>
      <c r="AE90" s="37"/>
    </row>
    <row r="91" spans="1:31" ht="6.3" customHeight="1" x14ac:dyDescent="0.3"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7"/>
    </row>
    <row r="92" spans="1:31" ht="14.4" customHeight="1" x14ac:dyDescent="0.3">
      <c r="B92" s="11"/>
      <c r="C92" s="116" t="s">
        <v>123</v>
      </c>
      <c r="D92" s="117"/>
      <c r="E92" s="30"/>
      <c r="F92" s="118" t="s">
        <v>109</v>
      </c>
      <c r="G92" s="119"/>
      <c r="H92" s="119"/>
      <c r="I92" s="119"/>
      <c r="J92" s="119"/>
      <c r="K92" s="119"/>
      <c r="L92" s="119"/>
      <c r="M92" s="119"/>
      <c r="N92" s="120"/>
      <c r="O92" s="14"/>
      <c r="P92" s="37"/>
    </row>
    <row r="93" spans="1:31" ht="6.3" customHeight="1" x14ac:dyDescent="0.3">
      <c r="B93" s="11"/>
      <c r="C93" s="30"/>
      <c r="D93" s="30"/>
      <c r="E93" s="30"/>
      <c r="F93" s="30"/>
      <c r="G93" s="30"/>
      <c r="H93" s="30"/>
      <c r="I93" s="17"/>
      <c r="J93" s="30"/>
      <c r="K93" s="30"/>
      <c r="L93" s="30"/>
      <c r="M93" s="30"/>
      <c r="N93" s="30"/>
      <c r="O93" s="14"/>
      <c r="P93" s="36"/>
      <c r="Q93" s="10"/>
      <c r="R93" s="17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7"/>
    </row>
    <row r="94" spans="1:31" x14ac:dyDescent="0.3">
      <c r="B94" s="45"/>
      <c r="C94" s="67"/>
      <c r="D94" s="68" t="s">
        <v>110</v>
      </c>
      <c r="E94" s="67"/>
      <c r="F94" s="69"/>
      <c r="G94" s="102"/>
      <c r="H94" s="30" t="s">
        <v>71</v>
      </c>
      <c r="I94" s="38"/>
      <c r="J94" s="11"/>
      <c r="K94" s="41" t="s">
        <v>21</v>
      </c>
      <c r="L94" s="48" t="s">
        <v>115</v>
      </c>
      <c r="M94" s="11"/>
      <c r="N94" s="43">
        <f>IFERROR(SUM(R94:EM94),"")</f>
        <v>0</v>
      </c>
      <c r="O94" s="14"/>
      <c r="P94" s="40"/>
      <c r="Q94" s="14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20"/>
    </row>
    <row r="95" spans="1:31" x14ac:dyDescent="0.3">
      <c r="B95" s="36"/>
      <c r="C95" s="67"/>
      <c r="D95" s="70" t="s">
        <v>111</v>
      </c>
      <c r="E95" s="67"/>
      <c r="F95" s="69"/>
      <c r="G95" s="103"/>
      <c r="H95" s="30" t="s">
        <v>71</v>
      </c>
      <c r="I95" s="38"/>
      <c r="J95" s="11"/>
      <c r="K95" s="42" t="s">
        <v>22</v>
      </c>
      <c r="L95" s="47" t="s">
        <v>116</v>
      </c>
      <c r="M95" s="11"/>
      <c r="N95" s="44">
        <f>IFERROR(SUM(R95:EM95),"")</f>
        <v>0</v>
      </c>
      <c r="O95" s="14"/>
      <c r="P95" s="40"/>
      <c r="Q95" s="14"/>
      <c r="R95" s="71">
        <f>IFERROR(R94*$G94,0)</f>
        <v>0</v>
      </c>
      <c r="S95" s="71">
        <f t="shared" ref="S95" si="133">IFERROR(S94*$G94,0)</f>
        <v>0</v>
      </c>
      <c r="T95" s="71">
        <f t="shared" ref="T95" si="134">IFERROR(T94*$G94,0)</f>
        <v>0</v>
      </c>
      <c r="U95" s="71">
        <f t="shared" ref="U95" si="135">IFERROR(U94*$G94,0)</f>
        <v>0</v>
      </c>
      <c r="V95" s="71">
        <f t="shared" ref="V95" si="136">IFERROR(V94*$G94,0)</f>
        <v>0</v>
      </c>
      <c r="W95" s="71">
        <f t="shared" ref="W95" si="137">IFERROR(W94*$G94,0)</f>
        <v>0</v>
      </c>
      <c r="X95" s="71">
        <f t="shared" ref="X95" si="138">IFERROR(X94*$G94,0)</f>
        <v>0</v>
      </c>
      <c r="Y95" s="71">
        <f t="shared" ref="Y95" si="139">IFERROR(Y94*$G94,0)</f>
        <v>0</v>
      </c>
      <c r="Z95" s="71">
        <f t="shared" ref="Z95" si="140">IFERROR(Z94*$G94,0)</f>
        <v>0</v>
      </c>
      <c r="AA95" s="71">
        <f t="shared" ref="AA95" si="141">IFERROR(AA94*$G94,0)</f>
        <v>0</v>
      </c>
      <c r="AB95" s="71">
        <f t="shared" ref="AB95" si="142">IFERROR(AB94*$G94,0)</f>
        <v>0</v>
      </c>
      <c r="AC95" s="71">
        <f t="shared" ref="AC95" si="143">IFERROR(AC94*$G94,0)</f>
        <v>0</v>
      </c>
      <c r="AD95" s="20"/>
    </row>
    <row r="96" spans="1:31" x14ac:dyDescent="0.3">
      <c r="B96" s="36"/>
      <c r="C96" s="67"/>
      <c r="D96" s="68" t="s">
        <v>112</v>
      </c>
      <c r="E96" s="67"/>
      <c r="F96" s="46"/>
      <c r="G96" s="104">
        <f>IFERROR(G94*F96/-100,"")</f>
        <v>0</v>
      </c>
      <c r="H96" s="30" t="s">
        <v>71</v>
      </c>
      <c r="I96" s="38"/>
      <c r="J96" s="11"/>
      <c r="K96" s="41" t="s">
        <v>23</v>
      </c>
      <c r="L96" s="48" t="s">
        <v>116</v>
      </c>
      <c r="M96" s="11"/>
      <c r="N96" s="43">
        <f>IFERROR(SUM(R96:EM96),"")</f>
        <v>0</v>
      </c>
      <c r="O96" s="14"/>
      <c r="P96" s="40"/>
      <c r="Q96" s="14"/>
      <c r="R96" s="52">
        <f>IFERROR(R94*$G96,0)</f>
        <v>0</v>
      </c>
      <c r="S96" s="52">
        <f t="shared" ref="S96:AC96" si="144">IFERROR(S94*$G96,0)</f>
        <v>0</v>
      </c>
      <c r="T96" s="52">
        <f t="shared" si="144"/>
        <v>0</v>
      </c>
      <c r="U96" s="52">
        <f t="shared" si="144"/>
        <v>0</v>
      </c>
      <c r="V96" s="52">
        <f t="shared" si="144"/>
        <v>0</v>
      </c>
      <c r="W96" s="52">
        <f t="shared" si="144"/>
        <v>0</v>
      </c>
      <c r="X96" s="52">
        <f t="shared" si="144"/>
        <v>0</v>
      </c>
      <c r="Y96" s="52">
        <f t="shared" si="144"/>
        <v>0</v>
      </c>
      <c r="Z96" s="52">
        <f t="shared" si="144"/>
        <v>0</v>
      </c>
      <c r="AA96" s="52">
        <f t="shared" si="144"/>
        <v>0</v>
      </c>
      <c r="AB96" s="52">
        <f t="shared" si="144"/>
        <v>0</v>
      </c>
      <c r="AC96" s="52">
        <f t="shared" si="144"/>
        <v>0</v>
      </c>
      <c r="AD96" s="20"/>
    </row>
    <row r="97" spans="1:31" x14ac:dyDescent="0.3">
      <c r="B97" s="36"/>
      <c r="C97" s="67"/>
      <c r="D97" s="70" t="s">
        <v>113</v>
      </c>
      <c r="E97" s="67"/>
      <c r="F97" s="69"/>
      <c r="G97" s="103"/>
      <c r="H97" s="30" t="s">
        <v>71</v>
      </c>
      <c r="I97" s="38"/>
      <c r="J97" s="11"/>
      <c r="K97" s="42" t="s">
        <v>24</v>
      </c>
      <c r="L97" s="47" t="s">
        <v>116</v>
      </c>
      <c r="M97" s="11"/>
      <c r="N97" s="44">
        <f>IFERROR(SUM(R97:EM97),"")</f>
        <v>0</v>
      </c>
      <c r="O97" s="14"/>
      <c r="P97" s="40"/>
      <c r="Q97" s="14"/>
      <c r="R97" s="71">
        <f>IFERROR(R94*$G95,0)</f>
        <v>0</v>
      </c>
      <c r="S97" s="71">
        <f t="shared" ref="S97:AC97" si="145">IFERROR(S94*$G95,0)</f>
        <v>0</v>
      </c>
      <c r="T97" s="71">
        <f t="shared" si="145"/>
        <v>0</v>
      </c>
      <c r="U97" s="71">
        <f t="shared" si="145"/>
        <v>0</v>
      </c>
      <c r="V97" s="71">
        <f t="shared" si="145"/>
        <v>0</v>
      </c>
      <c r="W97" s="71">
        <f t="shared" si="145"/>
        <v>0</v>
      </c>
      <c r="X97" s="71">
        <f t="shared" si="145"/>
        <v>0</v>
      </c>
      <c r="Y97" s="71">
        <f t="shared" si="145"/>
        <v>0</v>
      </c>
      <c r="Z97" s="71">
        <f t="shared" si="145"/>
        <v>0</v>
      </c>
      <c r="AA97" s="71">
        <f t="shared" si="145"/>
        <v>0</v>
      </c>
      <c r="AB97" s="71">
        <f t="shared" si="145"/>
        <v>0</v>
      </c>
      <c r="AC97" s="71">
        <f t="shared" si="145"/>
        <v>0</v>
      </c>
      <c r="AD97" s="20"/>
    </row>
    <row r="98" spans="1:31" x14ac:dyDescent="0.3">
      <c r="B98" s="36"/>
      <c r="C98" s="67"/>
      <c r="D98" s="68" t="s">
        <v>114</v>
      </c>
      <c r="E98" s="67"/>
      <c r="F98" s="72" t="str">
        <f>IFERROR(G98/G94*100,"")</f>
        <v/>
      </c>
      <c r="G98" s="104">
        <f>IFERROR(G94+G95+G96+G97,"")</f>
        <v>0</v>
      </c>
      <c r="H98" s="30" t="s">
        <v>71</v>
      </c>
      <c r="I98" s="38"/>
      <c r="J98" s="11"/>
      <c r="K98" s="41" t="s">
        <v>25</v>
      </c>
      <c r="L98" s="48" t="s">
        <v>116</v>
      </c>
      <c r="M98" s="11"/>
      <c r="N98" s="43">
        <f>IFERROR(SUM(R98:EM98),"")</f>
        <v>0</v>
      </c>
      <c r="O98" s="14"/>
      <c r="P98" s="40"/>
      <c r="Q98" s="14"/>
      <c r="R98" s="52">
        <f>IFERROR(R94*$G97,0)</f>
        <v>0</v>
      </c>
      <c r="S98" s="52">
        <f t="shared" ref="S98" si="146">IFERROR(S94*$G97,0)</f>
        <v>0</v>
      </c>
      <c r="T98" s="52">
        <f t="shared" ref="T98" si="147">IFERROR(T94*$G97,0)</f>
        <v>0</v>
      </c>
      <c r="U98" s="52">
        <f t="shared" ref="U98" si="148">IFERROR(U94*$G97,0)</f>
        <v>0</v>
      </c>
      <c r="V98" s="52">
        <f t="shared" ref="V98" si="149">IFERROR(V94*$G97,0)</f>
        <v>0</v>
      </c>
      <c r="W98" s="52">
        <f t="shared" ref="W98" si="150">IFERROR(W94*$G97,0)</f>
        <v>0</v>
      </c>
      <c r="X98" s="52">
        <f t="shared" ref="X98" si="151">IFERROR(X94*$G97,0)</f>
        <v>0</v>
      </c>
      <c r="Y98" s="52">
        <f t="shared" ref="Y98" si="152">IFERROR(Y94*$G97,0)</f>
        <v>0</v>
      </c>
      <c r="Z98" s="52">
        <f t="shared" ref="Z98" si="153">IFERROR(Z94*$G97,0)</f>
        <v>0</v>
      </c>
      <c r="AA98" s="52">
        <f t="shared" ref="AA98" si="154">IFERROR(AA94*$G97,0)</f>
        <v>0</v>
      </c>
      <c r="AB98" s="52">
        <f t="shared" ref="AB98" si="155">IFERROR(AB94*$G97,0)</f>
        <v>0</v>
      </c>
      <c r="AC98" s="52">
        <f t="shared" ref="AC98" si="156">IFERROR(AC94*$G97,0)</f>
        <v>0</v>
      </c>
      <c r="AD98" s="20"/>
    </row>
    <row r="99" spans="1:31" ht="6.3" customHeight="1" x14ac:dyDescent="0.3">
      <c r="B99" s="36"/>
      <c r="C99" s="67"/>
      <c r="D99" s="67"/>
      <c r="E99" s="67"/>
      <c r="F99" s="67"/>
      <c r="G99" s="67"/>
      <c r="H99" s="30"/>
      <c r="I99" s="38"/>
      <c r="J99" s="11"/>
      <c r="K99" s="121" t="s">
        <v>26</v>
      </c>
      <c r="L99" s="122" t="s">
        <v>116</v>
      </c>
      <c r="M99" s="55"/>
      <c r="N99" s="123">
        <f>IFERROR(SUM(R99:AC100),"")</f>
        <v>0</v>
      </c>
      <c r="O99" s="54"/>
      <c r="P99" s="101"/>
      <c r="Q99" s="54"/>
      <c r="R99" s="114">
        <f t="shared" ref="R99:AC99" si="157">IFERROR(SUM(R95:R98),0)</f>
        <v>0</v>
      </c>
      <c r="S99" s="114">
        <f t="shared" si="157"/>
        <v>0</v>
      </c>
      <c r="T99" s="114">
        <f t="shared" si="157"/>
        <v>0</v>
      </c>
      <c r="U99" s="114">
        <f t="shared" si="157"/>
        <v>0</v>
      </c>
      <c r="V99" s="114">
        <f t="shared" si="157"/>
        <v>0</v>
      </c>
      <c r="W99" s="114">
        <f t="shared" si="157"/>
        <v>0</v>
      </c>
      <c r="X99" s="114">
        <f t="shared" si="157"/>
        <v>0</v>
      </c>
      <c r="Y99" s="114">
        <f t="shared" si="157"/>
        <v>0</v>
      </c>
      <c r="Z99" s="114">
        <f t="shared" si="157"/>
        <v>0</v>
      </c>
      <c r="AA99" s="114">
        <f t="shared" si="157"/>
        <v>0</v>
      </c>
      <c r="AB99" s="114">
        <f t="shared" si="157"/>
        <v>0</v>
      </c>
      <c r="AC99" s="114">
        <f t="shared" si="157"/>
        <v>0</v>
      </c>
      <c r="AD99" s="20"/>
    </row>
    <row r="100" spans="1:31" ht="8.1" customHeight="1" x14ac:dyDescent="0.3">
      <c r="B100" s="37"/>
      <c r="C100" s="73"/>
      <c r="D100" s="73"/>
      <c r="E100" s="73"/>
      <c r="F100" s="73"/>
      <c r="G100" s="73"/>
      <c r="H100" s="39" t="s">
        <v>71</v>
      </c>
      <c r="I100" s="37"/>
      <c r="J100" s="11"/>
      <c r="K100" s="121"/>
      <c r="L100" s="122"/>
      <c r="M100" s="55"/>
      <c r="N100" s="124"/>
      <c r="O100" s="54"/>
      <c r="P100" s="101"/>
      <c r="Q100" s="54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20"/>
    </row>
    <row r="101" spans="1:31" ht="6.3" customHeight="1" x14ac:dyDescent="0.3">
      <c r="B101" s="37"/>
      <c r="C101" s="37"/>
      <c r="D101" s="37"/>
      <c r="E101" s="37"/>
      <c r="F101" s="37"/>
      <c r="G101" s="37"/>
      <c r="H101" s="37"/>
      <c r="I101" s="37"/>
      <c r="J101" s="12"/>
      <c r="K101" s="13"/>
      <c r="L101" s="13"/>
      <c r="M101" s="13"/>
      <c r="N101" s="13"/>
      <c r="O101" s="13"/>
      <c r="P101" s="40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49"/>
    </row>
    <row r="102" spans="1:31" ht="6.3" customHeight="1" x14ac:dyDescent="0.3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74"/>
      <c r="AE102" s="37"/>
    </row>
    <row r="103" spans="1:31" ht="6.3" customHeight="1" x14ac:dyDescent="0.3"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7"/>
    </row>
    <row r="104" spans="1:31" ht="14.4" customHeight="1" x14ac:dyDescent="0.3">
      <c r="B104" s="11"/>
      <c r="C104" s="116" t="s">
        <v>122</v>
      </c>
      <c r="D104" s="117"/>
      <c r="E104" s="30"/>
      <c r="F104" s="118" t="s">
        <v>109</v>
      </c>
      <c r="G104" s="119"/>
      <c r="H104" s="119"/>
      <c r="I104" s="119"/>
      <c r="J104" s="119"/>
      <c r="K104" s="119"/>
      <c r="L104" s="119"/>
      <c r="M104" s="119"/>
      <c r="N104" s="120"/>
      <c r="O104" s="14"/>
      <c r="P104" s="37"/>
    </row>
    <row r="105" spans="1:31" ht="6.3" customHeight="1" x14ac:dyDescent="0.3">
      <c r="B105" s="11"/>
      <c r="C105" s="30"/>
      <c r="D105" s="30"/>
      <c r="E105" s="30"/>
      <c r="F105" s="30"/>
      <c r="G105" s="30"/>
      <c r="H105" s="30"/>
      <c r="I105" s="17"/>
      <c r="J105" s="30"/>
      <c r="K105" s="30"/>
      <c r="L105" s="30"/>
      <c r="M105" s="30"/>
      <c r="N105" s="30"/>
      <c r="O105" s="14"/>
      <c r="P105" s="36"/>
      <c r="Q105" s="10"/>
      <c r="R105" s="17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7"/>
    </row>
    <row r="106" spans="1:31" x14ac:dyDescent="0.3">
      <c r="B106" s="45"/>
      <c r="C106" s="67"/>
      <c r="D106" s="68" t="s">
        <v>110</v>
      </c>
      <c r="E106" s="67"/>
      <c r="F106" s="69"/>
      <c r="G106" s="102"/>
      <c r="H106" s="30" t="s">
        <v>71</v>
      </c>
      <c r="I106" s="38"/>
      <c r="J106" s="11"/>
      <c r="K106" s="41" t="s">
        <v>21</v>
      </c>
      <c r="L106" s="48" t="s">
        <v>115</v>
      </c>
      <c r="M106" s="11"/>
      <c r="N106" s="43">
        <f>IFERROR(SUM(R106:EM106),"")</f>
        <v>0</v>
      </c>
      <c r="O106" s="14"/>
      <c r="P106" s="40"/>
      <c r="Q106" s="14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20"/>
    </row>
    <row r="107" spans="1:31" x14ac:dyDescent="0.3">
      <c r="B107" s="36"/>
      <c r="C107" s="67"/>
      <c r="D107" s="70" t="s">
        <v>111</v>
      </c>
      <c r="E107" s="67"/>
      <c r="F107" s="69"/>
      <c r="G107" s="103"/>
      <c r="H107" s="30" t="s">
        <v>71</v>
      </c>
      <c r="I107" s="38"/>
      <c r="J107" s="11"/>
      <c r="K107" s="42" t="s">
        <v>22</v>
      </c>
      <c r="L107" s="47" t="s">
        <v>116</v>
      </c>
      <c r="M107" s="11"/>
      <c r="N107" s="44">
        <f>IFERROR(SUM(R107:EM107),"")</f>
        <v>0</v>
      </c>
      <c r="O107" s="14"/>
      <c r="P107" s="40"/>
      <c r="Q107" s="14"/>
      <c r="R107" s="71">
        <f>IFERROR(R106*$G106,0)</f>
        <v>0</v>
      </c>
      <c r="S107" s="71">
        <f t="shared" ref="S107" si="158">IFERROR(S106*$G106,0)</f>
        <v>0</v>
      </c>
      <c r="T107" s="71">
        <f t="shared" ref="T107" si="159">IFERROR(T106*$G106,0)</f>
        <v>0</v>
      </c>
      <c r="U107" s="71">
        <f t="shared" ref="U107" si="160">IFERROR(U106*$G106,0)</f>
        <v>0</v>
      </c>
      <c r="V107" s="71">
        <f t="shared" ref="V107" si="161">IFERROR(V106*$G106,0)</f>
        <v>0</v>
      </c>
      <c r="W107" s="71">
        <f t="shared" ref="W107" si="162">IFERROR(W106*$G106,0)</f>
        <v>0</v>
      </c>
      <c r="X107" s="71">
        <f t="shared" ref="X107" si="163">IFERROR(X106*$G106,0)</f>
        <v>0</v>
      </c>
      <c r="Y107" s="71">
        <f t="shared" ref="Y107" si="164">IFERROR(Y106*$G106,0)</f>
        <v>0</v>
      </c>
      <c r="Z107" s="71">
        <f t="shared" ref="Z107" si="165">IFERROR(Z106*$G106,0)</f>
        <v>0</v>
      </c>
      <c r="AA107" s="71">
        <f t="shared" ref="AA107" si="166">IFERROR(AA106*$G106,0)</f>
        <v>0</v>
      </c>
      <c r="AB107" s="71">
        <f t="shared" ref="AB107" si="167">IFERROR(AB106*$G106,0)</f>
        <v>0</v>
      </c>
      <c r="AC107" s="71">
        <f t="shared" ref="AC107" si="168">IFERROR(AC106*$G106,0)</f>
        <v>0</v>
      </c>
      <c r="AD107" s="20"/>
    </row>
    <row r="108" spans="1:31" x14ac:dyDescent="0.3">
      <c r="B108" s="36"/>
      <c r="C108" s="67"/>
      <c r="D108" s="68" t="s">
        <v>112</v>
      </c>
      <c r="E108" s="67"/>
      <c r="F108" s="46"/>
      <c r="G108" s="104">
        <f>IFERROR(G106*F108/-100,"")</f>
        <v>0</v>
      </c>
      <c r="H108" s="30" t="s">
        <v>71</v>
      </c>
      <c r="I108" s="38"/>
      <c r="J108" s="11"/>
      <c r="K108" s="41" t="s">
        <v>23</v>
      </c>
      <c r="L108" s="48" t="s">
        <v>116</v>
      </c>
      <c r="M108" s="11"/>
      <c r="N108" s="43">
        <f>IFERROR(SUM(R108:EM108),"")</f>
        <v>0</v>
      </c>
      <c r="O108" s="14"/>
      <c r="P108" s="40"/>
      <c r="Q108" s="14"/>
      <c r="R108" s="52">
        <f>IFERROR(R106*$G108,0)</f>
        <v>0</v>
      </c>
      <c r="S108" s="52">
        <f t="shared" ref="S108:AC108" si="169">IFERROR(S106*$G108,0)</f>
        <v>0</v>
      </c>
      <c r="T108" s="52">
        <f t="shared" si="169"/>
        <v>0</v>
      </c>
      <c r="U108" s="52">
        <f t="shared" si="169"/>
        <v>0</v>
      </c>
      <c r="V108" s="52">
        <f t="shared" si="169"/>
        <v>0</v>
      </c>
      <c r="W108" s="52">
        <f t="shared" si="169"/>
        <v>0</v>
      </c>
      <c r="X108" s="52">
        <f t="shared" si="169"/>
        <v>0</v>
      </c>
      <c r="Y108" s="52">
        <f t="shared" si="169"/>
        <v>0</v>
      </c>
      <c r="Z108" s="52">
        <f t="shared" si="169"/>
        <v>0</v>
      </c>
      <c r="AA108" s="52">
        <f t="shared" si="169"/>
        <v>0</v>
      </c>
      <c r="AB108" s="52">
        <f t="shared" si="169"/>
        <v>0</v>
      </c>
      <c r="AC108" s="52">
        <f t="shared" si="169"/>
        <v>0</v>
      </c>
      <c r="AD108" s="20"/>
    </row>
    <row r="109" spans="1:31" x14ac:dyDescent="0.3">
      <c r="B109" s="36"/>
      <c r="C109" s="67"/>
      <c r="D109" s="70" t="s">
        <v>113</v>
      </c>
      <c r="E109" s="67"/>
      <c r="F109" s="69"/>
      <c r="G109" s="103"/>
      <c r="H109" s="30" t="s">
        <v>71</v>
      </c>
      <c r="I109" s="38"/>
      <c r="J109" s="11"/>
      <c r="K109" s="42" t="s">
        <v>24</v>
      </c>
      <c r="L109" s="47" t="s">
        <v>116</v>
      </c>
      <c r="M109" s="11"/>
      <c r="N109" s="44">
        <f>IFERROR(SUM(R109:EM109),"")</f>
        <v>0</v>
      </c>
      <c r="O109" s="14"/>
      <c r="P109" s="40"/>
      <c r="Q109" s="14"/>
      <c r="R109" s="71">
        <f>IFERROR(R106*$G107,0)</f>
        <v>0</v>
      </c>
      <c r="S109" s="71">
        <f t="shared" ref="S109:AC109" si="170">IFERROR(S106*$G107,0)</f>
        <v>0</v>
      </c>
      <c r="T109" s="71">
        <f t="shared" si="170"/>
        <v>0</v>
      </c>
      <c r="U109" s="71">
        <f t="shared" si="170"/>
        <v>0</v>
      </c>
      <c r="V109" s="71">
        <f t="shared" si="170"/>
        <v>0</v>
      </c>
      <c r="W109" s="71">
        <f t="shared" si="170"/>
        <v>0</v>
      </c>
      <c r="X109" s="71">
        <f t="shared" si="170"/>
        <v>0</v>
      </c>
      <c r="Y109" s="71">
        <f t="shared" si="170"/>
        <v>0</v>
      </c>
      <c r="Z109" s="71">
        <f t="shared" si="170"/>
        <v>0</v>
      </c>
      <c r="AA109" s="71">
        <f t="shared" si="170"/>
        <v>0</v>
      </c>
      <c r="AB109" s="71">
        <f t="shared" si="170"/>
        <v>0</v>
      </c>
      <c r="AC109" s="71">
        <f t="shared" si="170"/>
        <v>0</v>
      </c>
      <c r="AD109" s="20"/>
    </row>
    <row r="110" spans="1:31" x14ac:dyDescent="0.3">
      <c r="B110" s="36"/>
      <c r="C110" s="67"/>
      <c r="D110" s="68" t="s">
        <v>114</v>
      </c>
      <c r="E110" s="67"/>
      <c r="F110" s="72" t="str">
        <f>IFERROR(G110/G106*100,"")</f>
        <v/>
      </c>
      <c r="G110" s="104">
        <f>IFERROR(G106+G107+G108+G109,"")</f>
        <v>0</v>
      </c>
      <c r="H110" s="30" t="s">
        <v>71</v>
      </c>
      <c r="I110" s="38"/>
      <c r="J110" s="11"/>
      <c r="K110" s="41" t="s">
        <v>25</v>
      </c>
      <c r="L110" s="48" t="s">
        <v>116</v>
      </c>
      <c r="M110" s="11"/>
      <c r="N110" s="43">
        <f>IFERROR(SUM(R110:EM110),"")</f>
        <v>0</v>
      </c>
      <c r="O110" s="14"/>
      <c r="P110" s="40"/>
      <c r="Q110" s="14"/>
      <c r="R110" s="52">
        <f>IFERROR(R106*$G109,0)</f>
        <v>0</v>
      </c>
      <c r="S110" s="52">
        <f t="shared" ref="S110" si="171">IFERROR(S106*$G109,0)</f>
        <v>0</v>
      </c>
      <c r="T110" s="52">
        <f t="shared" ref="T110" si="172">IFERROR(T106*$G109,0)</f>
        <v>0</v>
      </c>
      <c r="U110" s="52">
        <f t="shared" ref="U110" si="173">IFERROR(U106*$G109,0)</f>
        <v>0</v>
      </c>
      <c r="V110" s="52">
        <f t="shared" ref="V110" si="174">IFERROR(V106*$G109,0)</f>
        <v>0</v>
      </c>
      <c r="W110" s="52">
        <f t="shared" ref="W110" si="175">IFERROR(W106*$G109,0)</f>
        <v>0</v>
      </c>
      <c r="X110" s="52">
        <f t="shared" ref="X110" si="176">IFERROR(X106*$G109,0)</f>
        <v>0</v>
      </c>
      <c r="Y110" s="52">
        <f t="shared" ref="Y110" si="177">IFERROR(Y106*$G109,0)</f>
        <v>0</v>
      </c>
      <c r="Z110" s="52">
        <f t="shared" ref="Z110" si="178">IFERROR(Z106*$G109,0)</f>
        <v>0</v>
      </c>
      <c r="AA110" s="52">
        <f t="shared" ref="AA110" si="179">IFERROR(AA106*$G109,0)</f>
        <v>0</v>
      </c>
      <c r="AB110" s="52">
        <f t="shared" ref="AB110" si="180">IFERROR(AB106*$G109,0)</f>
        <v>0</v>
      </c>
      <c r="AC110" s="52">
        <f t="shared" ref="AC110" si="181">IFERROR(AC106*$G109,0)</f>
        <v>0</v>
      </c>
      <c r="AD110" s="20"/>
    </row>
    <row r="111" spans="1:31" ht="6.3" customHeight="1" x14ac:dyDescent="0.3">
      <c r="B111" s="36"/>
      <c r="C111" s="67"/>
      <c r="D111" s="67"/>
      <c r="E111" s="67"/>
      <c r="F111" s="67"/>
      <c r="G111" s="67"/>
      <c r="H111" s="30"/>
      <c r="I111" s="38"/>
      <c r="J111" s="11"/>
      <c r="K111" s="121" t="s">
        <v>26</v>
      </c>
      <c r="L111" s="122" t="s">
        <v>116</v>
      </c>
      <c r="M111" s="55"/>
      <c r="N111" s="123">
        <f>IFERROR(SUM(R111:AC112),"")</f>
        <v>0</v>
      </c>
      <c r="O111" s="54"/>
      <c r="P111" s="101"/>
      <c r="Q111" s="54"/>
      <c r="R111" s="114">
        <f t="shared" ref="R111:AC111" si="182">IFERROR(SUM(R107:R110),0)</f>
        <v>0</v>
      </c>
      <c r="S111" s="114">
        <f t="shared" si="182"/>
        <v>0</v>
      </c>
      <c r="T111" s="114">
        <f t="shared" si="182"/>
        <v>0</v>
      </c>
      <c r="U111" s="114">
        <f t="shared" si="182"/>
        <v>0</v>
      </c>
      <c r="V111" s="114">
        <f t="shared" si="182"/>
        <v>0</v>
      </c>
      <c r="W111" s="114">
        <f t="shared" si="182"/>
        <v>0</v>
      </c>
      <c r="X111" s="114">
        <f t="shared" si="182"/>
        <v>0</v>
      </c>
      <c r="Y111" s="114">
        <f t="shared" si="182"/>
        <v>0</v>
      </c>
      <c r="Z111" s="114">
        <f t="shared" si="182"/>
        <v>0</v>
      </c>
      <c r="AA111" s="114">
        <f t="shared" si="182"/>
        <v>0</v>
      </c>
      <c r="AB111" s="114">
        <f t="shared" si="182"/>
        <v>0</v>
      </c>
      <c r="AC111" s="114">
        <f t="shared" si="182"/>
        <v>0</v>
      </c>
      <c r="AD111" s="20"/>
    </row>
    <row r="112" spans="1:31" ht="8.1" customHeight="1" x14ac:dyDescent="0.3">
      <c r="B112" s="37"/>
      <c r="C112" s="73"/>
      <c r="D112" s="73"/>
      <c r="E112" s="73"/>
      <c r="F112" s="73"/>
      <c r="G112" s="73"/>
      <c r="H112" s="39" t="s">
        <v>71</v>
      </c>
      <c r="I112" s="37"/>
      <c r="J112" s="11"/>
      <c r="K112" s="121"/>
      <c r="L112" s="122"/>
      <c r="M112" s="55"/>
      <c r="N112" s="124"/>
      <c r="O112" s="54"/>
      <c r="P112" s="101"/>
      <c r="Q112" s="54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20"/>
    </row>
    <row r="113" spans="1:31" ht="6.3" customHeight="1" x14ac:dyDescent="0.3">
      <c r="B113" s="37"/>
      <c r="C113" s="37"/>
      <c r="D113" s="37"/>
      <c r="E113" s="37"/>
      <c r="F113" s="37"/>
      <c r="G113" s="37"/>
      <c r="H113" s="37"/>
      <c r="I113" s="37"/>
      <c r="J113" s="12"/>
      <c r="K113" s="13"/>
      <c r="L113" s="13"/>
      <c r="M113" s="13"/>
      <c r="N113" s="13"/>
      <c r="O113" s="13"/>
      <c r="P113" s="40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49"/>
    </row>
    <row r="114" spans="1:31" ht="6.3" customHeight="1" x14ac:dyDescent="0.3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74"/>
      <c r="AE114" s="37"/>
    </row>
    <row r="115" spans="1:31" ht="6.3" customHeight="1" x14ac:dyDescent="0.3"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7"/>
    </row>
    <row r="116" spans="1:31" ht="14.4" customHeight="1" x14ac:dyDescent="0.3">
      <c r="B116" s="11"/>
      <c r="C116" s="116" t="s">
        <v>121</v>
      </c>
      <c r="D116" s="117"/>
      <c r="E116" s="30"/>
      <c r="F116" s="118" t="s">
        <v>109</v>
      </c>
      <c r="G116" s="119"/>
      <c r="H116" s="119"/>
      <c r="I116" s="119"/>
      <c r="J116" s="119"/>
      <c r="K116" s="119"/>
      <c r="L116" s="119"/>
      <c r="M116" s="119"/>
      <c r="N116" s="120"/>
      <c r="O116" s="14"/>
      <c r="P116" s="37"/>
    </row>
    <row r="117" spans="1:31" ht="6.3" customHeight="1" x14ac:dyDescent="0.3">
      <c r="B117" s="11"/>
      <c r="C117" s="30"/>
      <c r="D117" s="30"/>
      <c r="E117" s="30"/>
      <c r="F117" s="30"/>
      <c r="G117" s="30"/>
      <c r="H117" s="30"/>
      <c r="I117" s="17"/>
      <c r="J117" s="30"/>
      <c r="K117" s="30"/>
      <c r="L117" s="30"/>
      <c r="M117" s="30"/>
      <c r="N117" s="30"/>
      <c r="O117" s="14"/>
      <c r="P117" s="36"/>
      <c r="Q117" s="10"/>
      <c r="R117" s="17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7"/>
    </row>
    <row r="118" spans="1:31" x14ac:dyDescent="0.3">
      <c r="B118" s="45"/>
      <c r="C118" s="67"/>
      <c r="D118" s="68" t="s">
        <v>110</v>
      </c>
      <c r="E118" s="67"/>
      <c r="F118" s="69"/>
      <c r="G118" s="102"/>
      <c r="H118" s="30" t="s">
        <v>71</v>
      </c>
      <c r="I118" s="38"/>
      <c r="J118" s="11"/>
      <c r="K118" s="41" t="s">
        <v>21</v>
      </c>
      <c r="L118" s="48" t="s">
        <v>115</v>
      </c>
      <c r="M118" s="11"/>
      <c r="N118" s="43">
        <f>IFERROR(SUM(R118:EM118),"")</f>
        <v>0</v>
      </c>
      <c r="O118" s="14"/>
      <c r="P118" s="40"/>
      <c r="Q118" s="14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20"/>
    </row>
    <row r="119" spans="1:31" x14ac:dyDescent="0.3">
      <c r="B119" s="36"/>
      <c r="C119" s="67"/>
      <c r="D119" s="70" t="s">
        <v>111</v>
      </c>
      <c r="E119" s="67"/>
      <c r="F119" s="69"/>
      <c r="G119" s="103"/>
      <c r="H119" s="30" t="s">
        <v>71</v>
      </c>
      <c r="I119" s="38"/>
      <c r="J119" s="11"/>
      <c r="K119" s="42" t="s">
        <v>22</v>
      </c>
      <c r="L119" s="47" t="s">
        <v>116</v>
      </c>
      <c r="M119" s="11"/>
      <c r="N119" s="44">
        <f>IFERROR(SUM(R119:EM119),"")</f>
        <v>0</v>
      </c>
      <c r="O119" s="14"/>
      <c r="P119" s="40"/>
      <c r="Q119" s="14"/>
      <c r="R119" s="71">
        <f>IFERROR(R118*$G118,0)</f>
        <v>0</v>
      </c>
      <c r="S119" s="71">
        <f t="shared" ref="S119" si="183">IFERROR(S118*$G118,0)</f>
        <v>0</v>
      </c>
      <c r="T119" s="71">
        <f t="shared" ref="T119" si="184">IFERROR(T118*$G118,0)</f>
        <v>0</v>
      </c>
      <c r="U119" s="71">
        <f t="shared" ref="U119" si="185">IFERROR(U118*$G118,0)</f>
        <v>0</v>
      </c>
      <c r="V119" s="71">
        <f t="shared" ref="V119" si="186">IFERROR(V118*$G118,0)</f>
        <v>0</v>
      </c>
      <c r="W119" s="71">
        <f t="shared" ref="W119" si="187">IFERROR(W118*$G118,0)</f>
        <v>0</v>
      </c>
      <c r="X119" s="71">
        <f t="shared" ref="X119" si="188">IFERROR(X118*$G118,0)</f>
        <v>0</v>
      </c>
      <c r="Y119" s="71">
        <f t="shared" ref="Y119" si="189">IFERROR(Y118*$G118,0)</f>
        <v>0</v>
      </c>
      <c r="Z119" s="71">
        <f t="shared" ref="Z119" si="190">IFERROR(Z118*$G118,0)</f>
        <v>0</v>
      </c>
      <c r="AA119" s="71">
        <f t="shared" ref="AA119" si="191">IFERROR(AA118*$G118,0)</f>
        <v>0</v>
      </c>
      <c r="AB119" s="71">
        <f t="shared" ref="AB119" si="192">IFERROR(AB118*$G118,0)</f>
        <v>0</v>
      </c>
      <c r="AC119" s="71">
        <f t="shared" ref="AC119" si="193">IFERROR(AC118*$G118,0)</f>
        <v>0</v>
      </c>
      <c r="AD119" s="20"/>
    </row>
    <row r="120" spans="1:31" x14ac:dyDescent="0.3">
      <c r="B120" s="36"/>
      <c r="C120" s="67"/>
      <c r="D120" s="68" t="s">
        <v>112</v>
      </c>
      <c r="E120" s="67"/>
      <c r="F120" s="46"/>
      <c r="G120" s="104">
        <f>IFERROR(G118*F120/-100,"")</f>
        <v>0</v>
      </c>
      <c r="H120" s="30" t="s">
        <v>71</v>
      </c>
      <c r="I120" s="38"/>
      <c r="J120" s="11"/>
      <c r="K120" s="41" t="s">
        <v>23</v>
      </c>
      <c r="L120" s="48" t="s">
        <v>116</v>
      </c>
      <c r="M120" s="11"/>
      <c r="N120" s="43">
        <f>IFERROR(SUM(R120:EM120),"")</f>
        <v>0</v>
      </c>
      <c r="O120" s="14"/>
      <c r="P120" s="40"/>
      <c r="Q120" s="14"/>
      <c r="R120" s="52">
        <f>IFERROR(R118*$G120,0)</f>
        <v>0</v>
      </c>
      <c r="S120" s="52">
        <f t="shared" ref="S120:AC120" si="194">IFERROR(S118*$G120,0)</f>
        <v>0</v>
      </c>
      <c r="T120" s="52">
        <f t="shared" si="194"/>
        <v>0</v>
      </c>
      <c r="U120" s="52">
        <f t="shared" si="194"/>
        <v>0</v>
      </c>
      <c r="V120" s="52">
        <f t="shared" si="194"/>
        <v>0</v>
      </c>
      <c r="W120" s="52">
        <f t="shared" si="194"/>
        <v>0</v>
      </c>
      <c r="X120" s="52">
        <f t="shared" si="194"/>
        <v>0</v>
      </c>
      <c r="Y120" s="52">
        <f t="shared" si="194"/>
        <v>0</v>
      </c>
      <c r="Z120" s="52">
        <f t="shared" si="194"/>
        <v>0</v>
      </c>
      <c r="AA120" s="52">
        <f t="shared" si="194"/>
        <v>0</v>
      </c>
      <c r="AB120" s="52">
        <f t="shared" si="194"/>
        <v>0</v>
      </c>
      <c r="AC120" s="52">
        <f t="shared" si="194"/>
        <v>0</v>
      </c>
      <c r="AD120" s="20"/>
    </row>
    <row r="121" spans="1:31" x14ac:dyDescent="0.3">
      <c r="B121" s="36"/>
      <c r="C121" s="67"/>
      <c r="D121" s="70" t="s">
        <v>113</v>
      </c>
      <c r="E121" s="67"/>
      <c r="F121" s="69"/>
      <c r="G121" s="103"/>
      <c r="H121" s="30" t="s">
        <v>71</v>
      </c>
      <c r="I121" s="38"/>
      <c r="J121" s="11"/>
      <c r="K121" s="42" t="s">
        <v>24</v>
      </c>
      <c r="L121" s="47" t="s">
        <v>116</v>
      </c>
      <c r="M121" s="11"/>
      <c r="N121" s="44">
        <f>IFERROR(SUM(R121:EM121),"")</f>
        <v>0</v>
      </c>
      <c r="O121" s="14"/>
      <c r="P121" s="40"/>
      <c r="Q121" s="14"/>
      <c r="R121" s="71">
        <f>IFERROR(R118*$G119,0)</f>
        <v>0</v>
      </c>
      <c r="S121" s="71">
        <f t="shared" ref="S121:AC121" si="195">IFERROR(S118*$G119,0)</f>
        <v>0</v>
      </c>
      <c r="T121" s="71">
        <f t="shared" si="195"/>
        <v>0</v>
      </c>
      <c r="U121" s="71">
        <f t="shared" si="195"/>
        <v>0</v>
      </c>
      <c r="V121" s="71">
        <f t="shared" si="195"/>
        <v>0</v>
      </c>
      <c r="W121" s="71">
        <f t="shared" si="195"/>
        <v>0</v>
      </c>
      <c r="X121" s="71">
        <f t="shared" si="195"/>
        <v>0</v>
      </c>
      <c r="Y121" s="71">
        <f t="shared" si="195"/>
        <v>0</v>
      </c>
      <c r="Z121" s="71">
        <f t="shared" si="195"/>
        <v>0</v>
      </c>
      <c r="AA121" s="71">
        <f t="shared" si="195"/>
        <v>0</v>
      </c>
      <c r="AB121" s="71">
        <f t="shared" si="195"/>
        <v>0</v>
      </c>
      <c r="AC121" s="71">
        <f t="shared" si="195"/>
        <v>0</v>
      </c>
      <c r="AD121" s="20"/>
    </row>
    <row r="122" spans="1:31" x14ac:dyDescent="0.3">
      <c r="B122" s="36"/>
      <c r="C122" s="67"/>
      <c r="D122" s="68" t="s">
        <v>114</v>
      </c>
      <c r="E122" s="67"/>
      <c r="F122" s="72" t="str">
        <f>IFERROR(G122/G118*100,"")</f>
        <v/>
      </c>
      <c r="G122" s="104">
        <f>IFERROR(G118+G119+G120+G121,"")</f>
        <v>0</v>
      </c>
      <c r="H122" s="30" t="s">
        <v>71</v>
      </c>
      <c r="I122" s="38"/>
      <c r="J122" s="11"/>
      <c r="K122" s="41" t="s">
        <v>25</v>
      </c>
      <c r="L122" s="48" t="s">
        <v>116</v>
      </c>
      <c r="M122" s="11"/>
      <c r="N122" s="43">
        <f>IFERROR(SUM(R122:EM122),"")</f>
        <v>0</v>
      </c>
      <c r="O122" s="14"/>
      <c r="P122" s="40"/>
      <c r="Q122" s="14"/>
      <c r="R122" s="52">
        <f>IFERROR(R118*$G121,0)</f>
        <v>0</v>
      </c>
      <c r="S122" s="52">
        <f t="shared" ref="S122" si="196">IFERROR(S118*$G121,0)</f>
        <v>0</v>
      </c>
      <c r="T122" s="52">
        <f t="shared" ref="T122" si="197">IFERROR(T118*$G121,0)</f>
        <v>0</v>
      </c>
      <c r="U122" s="52">
        <f t="shared" ref="U122" si="198">IFERROR(U118*$G121,0)</f>
        <v>0</v>
      </c>
      <c r="V122" s="52">
        <f t="shared" ref="V122" si="199">IFERROR(V118*$G121,0)</f>
        <v>0</v>
      </c>
      <c r="W122" s="52">
        <f t="shared" ref="W122" si="200">IFERROR(W118*$G121,0)</f>
        <v>0</v>
      </c>
      <c r="X122" s="52">
        <f t="shared" ref="X122" si="201">IFERROR(X118*$G121,0)</f>
        <v>0</v>
      </c>
      <c r="Y122" s="52">
        <f t="shared" ref="Y122" si="202">IFERROR(Y118*$G121,0)</f>
        <v>0</v>
      </c>
      <c r="Z122" s="52">
        <f t="shared" ref="Z122" si="203">IFERROR(Z118*$G121,0)</f>
        <v>0</v>
      </c>
      <c r="AA122" s="52">
        <f t="shared" ref="AA122" si="204">IFERROR(AA118*$G121,0)</f>
        <v>0</v>
      </c>
      <c r="AB122" s="52">
        <f t="shared" ref="AB122" si="205">IFERROR(AB118*$G121,0)</f>
        <v>0</v>
      </c>
      <c r="AC122" s="52">
        <f t="shared" ref="AC122" si="206">IFERROR(AC118*$G121,0)</f>
        <v>0</v>
      </c>
      <c r="AD122" s="20"/>
    </row>
    <row r="123" spans="1:31" ht="6.3" customHeight="1" x14ac:dyDescent="0.3">
      <c r="B123" s="36"/>
      <c r="C123" s="67"/>
      <c r="D123" s="67"/>
      <c r="E123" s="67"/>
      <c r="F123" s="67"/>
      <c r="G123" s="67"/>
      <c r="H123" s="30"/>
      <c r="I123" s="38"/>
      <c r="J123" s="11"/>
      <c r="K123" s="121" t="s">
        <v>26</v>
      </c>
      <c r="L123" s="122" t="s">
        <v>116</v>
      </c>
      <c r="M123" s="55"/>
      <c r="N123" s="123">
        <f>IFERROR(SUM(R123:AC124),"")</f>
        <v>0</v>
      </c>
      <c r="O123" s="54"/>
      <c r="P123" s="101"/>
      <c r="Q123" s="54"/>
      <c r="R123" s="114">
        <f t="shared" ref="R123:AC123" si="207">IFERROR(SUM(R119:R122),0)</f>
        <v>0</v>
      </c>
      <c r="S123" s="114">
        <f t="shared" si="207"/>
        <v>0</v>
      </c>
      <c r="T123" s="114">
        <f t="shared" si="207"/>
        <v>0</v>
      </c>
      <c r="U123" s="114">
        <f t="shared" si="207"/>
        <v>0</v>
      </c>
      <c r="V123" s="114">
        <f t="shared" si="207"/>
        <v>0</v>
      </c>
      <c r="W123" s="114">
        <f t="shared" si="207"/>
        <v>0</v>
      </c>
      <c r="X123" s="114">
        <f t="shared" si="207"/>
        <v>0</v>
      </c>
      <c r="Y123" s="114">
        <f t="shared" si="207"/>
        <v>0</v>
      </c>
      <c r="Z123" s="114">
        <f t="shared" si="207"/>
        <v>0</v>
      </c>
      <c r="AA123" s="114">
        <f t="shared" si="207"/>
        <v>0</v>
      </c>
      <c r="AB123" s="114">
        <f t="shared" si="207"/>
        <v>0</v>
      </c>
      <c r="AC123" s="114">
        <f t="shared" si="207"/>
        <v>0</v>
      </c>
      <c r="AD123" s="20"/>
    </row>
    <row r="124" spans="1:31" ht="8.1" customHeight="1" x14ac:dyDescent="0.3">
      <c r="B124" s="37"/>
      <c r="C124" s="73"/>
      <c r="D124" s="73"/>
      <c r="E124" s="73"/>
      <c r="F124" s="73"/>
      <c r="G124" s="73"/>
      <c r="H124" s="39" t="s">
        <v>71</v>
      </c>
      <c r="I124" s="37"/>
      <c r="J124" s="11"/>
      <c r="K124" s="121"/>
      <c r="L124" s="122"/>
      <c r="M124" s="55"/>
      <c r="N124" s="124"/>
      <c r="O124" s="54"/>
      <c r="P124" s="101"/>
      <c r="Q124" s="54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20"/>
    </row>
    <row r="125" spans="1:31" ht="6" customHeight="1" x14ac:dyDescent="0.3">
      <c r="B125" s="37"/>
      <c r="C125" s="37"/>
      <c r="D125" s="37"/>
      <c r="E125" s="37"/>
      <c r="F125" s="37"/>
      <c r="G125" s="37"/>
      <c r="H125" s="37"/>
      <c r="I125" s="37"/>
      <c r="J125" s="12"/>
      <c r="K125" s="13"/>
      <c r="L125" s="13"/>
      <c r="M125" s="13"/>
      <c r="N125" s="13"/>
      <c r="O125" s="13"/>
      <c r="P125" s="40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49"/>
    </row>
    <row r="126" spans="1:31" ht="6.3" customHeight="1" x14ac:dyDescent="0.3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74"/>
      <c r="AE126" s="37"/>
    </row>
    <row r="127" spans="1:31" ht="6.3" customHeight="1" x14ac:dyDescent="0.3">
      <c r="B127" s="9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7"/>
    </row>
    <row r="128" spans="1:31" ht="14.4" customHeight="1" x14ac:dyDescent="0.3">
      <c r="B128" s="11"/>
      <c r="C128" s="116" t="s">
        <v>120</v>
      </c>
      <c r="D128" s="117"/>
      <c r="E128" s="30"/>
      <c r="F128" s="118" t="s">
        <v>109</v>
      </c>
      <c r="G128" s="119"/>
      <c r="H128" s="119"/>
      <c r="I128" s="119"/>
      <c r="J128" s="119"/>
      <c r="K128" s="119"/>
      <c r="L128" s="119"/>
      <c r="M128" s="119"/>
      <c r="N128" s="120"/>
      <c r="O128" s="14"/>
      <c r="P128" s="37"/>
    </row>
    <row r="129" spans="2:30" ht="6.3" customHeight="1" x14ac:dyDescent="0.3">
      <c r="B129" s="11"/>
      <c r="C129" s="30"/>
      <c r="D129" s="30"/>
      <c r="E129" s="30"/>
      <c r="F129" s="30"/>
      <c r="G129" s="30"/>
      <c r="H129" s="30"/>
      <c r="I129" s="17"/>
      <c r="J129" s="30"/>
      <c r="K129" s="30"/>
      <c r="L129" s="30"/>
      <c r="M129" s="30"/>
      <c r="N129" s="30"/>
      <c r="O129" s="14"/>
      <c r="P129" s="36"/>
      <c r="Q129" s="10"/>
      <c r="R129" s="17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7"/>
    </row>
    <row r="130" spans="2:30" x14ac:dyDescent="0.3">
      <c r="B130" s="45"/>
      <c r="C130" s="67"/>
      <c r="D130" s="68" t="s">
        <v>110</v>
      </c>
      <c r="E130" s="67"/>
      <c r="F130" s="69"/>
      <c r="G130" s="102"/>
      <c r="H130" s="30" t="s">
        <v>71</v>
      </c>
      <c r="I130" s="38"/>
      <c r="J130" s="11"/>
      <c r="K130" s="41" t="s">
        <v>21</v>
      </c>
      <c r="L130" s="48" t="s">
        <v>115</v>
      </c>
      <c r="M130" s="11"/>
      <c r="N130" s="43">
        <f>IFERROR(SUM(R130:EM130),"")</f>
        <v>0</v>
      </c>
      <c r="O130" s="14"/>
      <c r="P130" s="40"/>
      <c r="Q130" s="14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20"/>
    </row>
    <row r="131" spans="2:30" x14ac:dyDescent="0.3">
      <c r="B131" s="36"/>
      <c r="C131" s="67"/>
      <c r="D131" s="70" t="s">
        <v>111</v>
      </c>
      <c r="E131" s="67"/>
      <c r="F131" s="69"/>
      <c r="G131" s="103"/>
      <c r="H131" s="30" t="s">
        <v>71</v>
      </c>
      <c r="I131" s="38"/>
      <c r="J131" s="11"/>
      <c r="K131" s="42" t="s">
        <v>22</v>
      </c>
      <c r="L131" s="47" t="s">
        <v>116</v>
      </c>
      <c r="M131" s="11"/>
      <c r="N131" s="44">
        <f>IFERROR(SUM(R131:EM131),"")</f>
        <v>0</v>
      </c>
      <c r="O131" s="14"/>
      <c r="P131" s="40"/>
      <c r="Q131" s="14"/>
      <c r="R131" s="71">
        <f>IFERROR(R130*$G130,0)</f>
        <v>0</v>
      </c>
      <c r="S131" s="71">
        <f t="shared" ref="S131" si="208">IFERROR(S130*$G130,0)</f>
        <v>0</v>
      </c>
      <c r="T131" s="71">
        <f t="shared" ref="T131" si="209">IFERROR(T130*$G130,0)</f>
        <v>0</v>
      </c>
      <c r="U131" s="71">
        <f t="shared" ref="U131" si="210">IFERROR(U130*$G130,0)</f>
        <v>0</v>
      </c>
      <c r="V131" s="71">
        <f t="shared" ref="V131" si="211">IFERROR(V130*$G130,0)</f>
        <v>0</v>
      </c>
      <c r="W131" s="71">
        <f t="shared" ref="W131" si="212">IFERROR(W130*$G130,0)</f>
        <v>0</v>
      </c>
      <c r="X131" s="71">
        <f t="shared" ref="X131" si="213">IFERROR(X130*$G130,0)</f>
        <v>0</v>
      </c>
      <c r="Y131" s="71">
        <f t="shared" ref="Y131" si="214">IFERROR(Y130*$G130,0)</f>
        <v>0</v>
      </c>
      <c r="Z131" s="71">
        <f t="shared" ref="Z131" si="215">IFERROR(Z130*$G130,0)</f>
        <v>0</v>
      </c>
      <c r="AA131" s="71">
        <f t="shared" ref="AA131" si="216">IFERROR(AA130*$G130,0)</f>
        <v>0</v>
      </c>
      <c r="AB131" s="71">
        <f t="shared" ref="AB131" si="217">IFERROR(AB130*$G130,0)</f>
        <v>0</v>
      </c>
      <c r="AC131" s="71">
        <f t="shared" ref="AC131" si="218">IFERROR(AC130*$G130,0)</f>
        <v>0</v>
      </c>
      <c r="AD131" s="20"/>
    </row>
    <row r="132" spans="2:30" x14ac:dyDescent="0.3">
      <c r="B132" s="36"/>
      <c r="C132" s="67"/>
      <c r="D132" s="68" t="s">
        <v>112</v>
      </c>
      <c r="E132" s="67"/>
      <c r="F132" s="46"/>
      <c r="G132" s="104">
        <f>IFERROR(G130*F132/-100,"")</f>
        <v>0</v>
      </c>
      <c r="H132" s="30" t="s">
        <v>71</v>
      </c>
      <c r="I132" s="38"/>
      <c r="J132" s="11"/>
      <c r="K132" s="41" t="s">
        <v>23</v>
      </c>
      <c r="L132" s="48" t="s">
        <v>116</v>
      </c>
      <c r="M132" s="11"/>
      <c r="N132" s="43">
        <f>IFERROR(SUM(R132:EM132),"")</f>
        <v>0</v>
      </c>
      <c r="O132" s="14"/>
      <c r="P132" s="40"/>
      <c r="Q132" s="14"/>
      <c r="R132" s="52">
        <f>IFERROR(R130*$G132,0)</f>
        <v>0</v>
      </c>
      <c r="S132" s="52">
        <f t="shared" ref="S132:AC132" si="219">IFERROR(S130*$G132,0)</f>
        <v>0</v>
      </c>
      <c r="T132" s="52">
        <f t="shared" si="219"/>
        <v>0</v>
      </c>
      <c r="U132" s="52">
        <f t="shared" si="219"/>
        <v>0</v>
      </c>
      <c r="V132" s="52">
        <f t="shared" si="219"/>
        <v>0</v>
      </c>
      <c r="W132" s="52">
        <f t="shared" si="219"/>
        <v>0</v>
      </c>
      <c r="X132" s="52">
        <f t="shared" si="219"/>
        <v>0</v>
      </c>
      <c r="Y132" s="52">
        <f t="shared" si="219"/>
        <v>0</v>
      </c>
      <c r="Z132" s="52">
        <f t="shared" si="219"/>
        <v>0</v>
      </c>
      <c r="AA132" s="52">
        <f t="shared" si="219"/>
        <v>0</v>
      </c>
      <c r="AB132" s="52">
        <f t="shared" si="219"/>
        <v>0</v>
      </c>
      <c r="AC132" s="52">
        <f t="shared" si="219"/>
        <v>0</v>
      </c>
      <c r="AD132" s="20"/>
    </row>
    <row r="133" spans="2:30" x14ac:dyDescent="0.3">
      <c r="B133" s="36"/>
      <c r="C133" s="67"/>
      <c r="D133" s="70" t="s">
        <v>113</v>
      </c>
      <c r="E133" s="67"/>
      <c r="F133" s="69"/>
      <c r="G133" s="103"/>
      <c r="H133" s="30" t="s">
        <v>71</v>
      </c>
      <c r="I133" s="38"/>
      <c r="J133" s="11"/>
      <c r="K133" s="42" t="s">
        <v>24</v>
      </c>
      <c r="L133" s="47" t="s">
        <v>116</v>
      </c>
      <c r="M133" s="11"/>
      <c r="N133" s="44">
        <f>IFERROR(SUM(R133:EM133),"")</f>
        <v>0</v>
      </c>
      <c r="O133" s="14"/>
      <c r="P133" s="40"/>
      <c r="Q133" s="14"/>
      <c r="R133" s="71">
        <f>IFERROR(R130*$G131,0)</f>
        <v>0</v>
      </c>
      <c r="S133" s="71">
        <f t="shared" ref="S133:AC133" si="220">IFERROR(S130*$G131,0)</f>
        <v>0</v>
      </c>
      <c r="T133" s="71">
        <f t="shared" si="220"/>
        <v>0</v>
      </c>
      <c r="U133" s="71">
        <f t="shared" si="220"/>
        <v>0</v>
      </c>
      <c r="V133" s="71">
        <f t="shared" si="220"/>
        <v>0</v>
      </c>
      <c r="W133" s="71">
        <f t="shared" si="220"/>
        <v>0</v>
      </c>
      <c r="X133" s="71">
        <f t="shared" si="220"/>
        <v>0</v>
      </c>
      <c r="Y133" s="71">
        <f t="shared" si="220"/>
        <v>0</v>
      </c>
      <c r="Z133" s="71">
        <f t="shared" si="220"/>
        <v>0</v>
      </c>
      <c r="AA133" s="71">
        <f t="shared" si="220"/>
        <v>0</v>
      </c>
      <c r="AB133" s="71">
        <f t="shared" si="220"/>
        <v>0</v>
      </c>
      <c r="AC133" s="71">
        <f t="shared" si="220"/>
        <v>0</v>
      </c>
      <c r="AD133" s="20"/>
    </row>
    <row r="134" spans="2:30" x14ac:dyDescent="0.3">
      <c r="B134" s="36"/>
      <c r="C134" s="67"/>
      <c r="D134" s="68" t="s">
        <v>114</v>
      </c>
      <c r="E134" s="67"/>
      <c r="F134" s="72" t="str">
        <f>IFERROR(G134/G130*100,"")</f>
        <v/>
      </c>
      <c r="G134" s="104">
        <f>IFERROR(G130+G131+G132+G133,"")</f>
        <v>0</v>
      </c>
      <c r="H134" s="30" t="s">
        <v>71</v>
      </c>
      <c r="I134" s="38"/>
      <c r="J134" s="11"/>
      <c r="K134" s="41" t="s">
        <v>25</v>
      </c>
      <c r="L134" s="48" t="s">
        <v>116</v>
      </c>
      <c r="M134" s="11"/>
      <c r="N134" s="43">
        <f>IFERROR(SUM(R134:EM134),"")</f>
        <v>0</v>
      </c>
      <c r="O134" s="14"/>
      <c r="P134" s="40"/>
      <c r="Q134" s="14"/>
      <c r="R134" s="52">
        <f>IFERROR(R130*$G133,0)</f>
        <v>0</v>
      </c>
      <c r="S134" s="52">
        <f t="shared" ref="S134" si="221">IFERROR(S130*$G133,0)</f>
        <v>0</v>
      </c>
      <c r="T134" s="52">
        <f t="shared" ref="T134" si="222">IFERROR(T130*$G133,0)</f>
        <v>0</v>
      </c>
      <c r="U134" s="52">
        <f t="shared" ref="U134" si="223">IFERROR(U130*$G133,0)</f>
        <v>0</v>
      </c>
      <c r="V134" s="52">
        <f t="shared" ref="V134" si="224">IFERROR(V130*$G133,0)</f>
        <v>0</v>
      </c>
      <c r="W134" s="52">
        <f t="shared" ref="W134" si="225">IFERROR(W130*$G133,0)</f>
        <v>0</v>
      </c>
      <c r="X134" s="52">
        <f t="shared" ref="X134" si="226">IFERROR(X130*$G133,0)</f>
        <v>0</v>
      </c>
      <c r="Y134" s="52">
        <f t="shared" ref="Y134" si="227">IFERROR(Y130*$G133,0)</f>
        <v>0</v>
      </c>
      <c r="Z134" s="52">
        <f t="shared" ref="Z134" si="228">IFERROR(Z130*$G133,0)</f>
        <v>0</v>
      </c>
      <c r="AA134" s="52">
        <f t="shared" ref="AA134" si="229">IFERROR(AA130*$G133,0)</f>
        <v>0</v>
      </c>
      <c r="AB134" s="52">
        <f t="shared" ref="AB134" si="230">IFERROR(AB130*$G133,0)</f>
        <v>0</v>
      </c>
      <c r="AC134" s="52">
        <f t="shared" ref="AC134" si="231">IFERROR(AC130*$G133,0)</f>
        <v>0</v>
      </c>
      <c r="AD134" s="20"/>
    </row>
    <row r="135" spans="2:30" ht="6.3" customHeight="1" x14ac:dyDescent="0.3">
      <c r="B135" s="36"/>
      <c r="C135" s="67"/>
      <c r="D135" s="67"/>
      <c r="E135" s="67"/>
      <c r="F135" s="67"/>
      <c r="G135" s="67"/>
      <c r="H135" s="30"/>
      <c r="I135" s="38"/>
      <c r="J135" s="11"/>
      <c r="K135" s="121" t="s">
        <v>26</v>
      </c>
      <c r="L135" s="122" t="s">
        <v>116</v>
      </c>
      <c r="M135" s="55"/>
      <c r="N135" s="123">
        <f>IFERROR(SUM(R135:AC136),"")</f>
        <v>0</v>
      </c>
      <c r="O135" s="54"/>
      <c r="P135" s="101"/>
      <c r="Q135" s="54"/>
      <c r="R135" s="114">
        <f t="shared" ref="R135:AC135" si="232">IFERROR(SUM(R131:R134),0)</f>
        <v>0</v>
      </c>
      <c r="S135" s="114">
        <f t="shared" si="232"/>
        <v>0</v>
      </c>
      <c r="T135" s="114">
        <f t="shared" si="232"/>
        <v>0</v>
      </c>
      <c r="U135" s="114">
        <f t="shared" si="232"/>
        <v>0</v>
      </c>
      <c r="V135" s="114">
        <f t="shared" si="232"/>
        <v>0</v>
      </c>
      <c r="W135" s="114">
        <f t="shared" si="232"/>
        <v>0</v>
      </c>
      <c r="X135" s="114">
        <f t="shared" si="232"/>
        <v>0</v>
      </c>
      <c r="Y135" s="114">
        <f t="shared" si="232"/>
        <v>0</v>
      </c>
      <c r="Z135" s="114">
        <f t="shared" si="232"/>
        <v>0</v>
      </c>
      <c r="AA135" s="114">
        <f t="shared" si="232"/>
        <v>0</v>
      </c>
      <c r="AB135" s="114">
        <f t="shared" si="232"/>
        <v>0</v>
      </c>
      <c r="AC135" s="114">
        <f t="shared" si="232"/>
        <v>0</v>
      </c>
      <c r="AD135" s="20"/>
    </row>
    <row r="136" spans="2:30" ht="8.1" customHeight="1" x14ac:dyDescent="0.3">
      <c r="B136" s="37"/>
      <c r="C136" s="73"/>
      <c r="D136" s="73"/>
      <c r="E136" s="73"/>
      <c r="F136" s="73"/>
      <c r="G136" s="73"/>
      <c r="H136" s="39" t="s">
        <v>71</v>
      </c>
      <c r="I136" s="37"/>
      <c r="J136" s="11"/>
      <c r="K136" s="121"/>
      <c r="L136" s="122"/>
      <c r="M136" s="55"/>
      <c r="N136" s="124"/>
      <c r="O136" s="54"/>
      <c r="P136" s="101"/>
      <c r="Q136" s="54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20"/>
    </row>
    <row r="137" spans="2:30" ht="6.3" customHeight="1" x14ac:dyDescent="0.3">
      <c r="B137" s="37"/>
      <c r="C137" s="37"/>
      <c r="D137" s="37"/>
      <c r="E137" s="37"/>
      <c r="F137" s="37"/>
      <c r="G137" s="37"/>
      <c r="H137" s="37"/>
      <c r="I137" s="37"/>
      <c r="J137" s="12"/>
      <c r="K137" s="13"/>
      <c r="L137" s="13"/>
      <c r="M137" s="13"/>
      <c r="N137" s="13"/>
      <c r="O137" s="13"/>
      <c r="P137" s="40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49"/>
    </row>
    <row r="138" spans="2:30" ht="14.4" customHeight="1" x14ac:dyDescent="0.3"/>
  </sheetData>
  <sheetProtection algorithmName="SHA-512" hashValue="rSz0mAxh74aFzHARVTu+6Win1f7mg8ED4lq3Rpyj1K8P3BhxxR0Qmo+Y7PNChKNkebQuHrtnz5KXYBuZwevYvA==" saltValue="prddxUMIMc59wg7R9cwqVA==" spinCount="100000" sheet="1" objects="1" scenarios="1"/>
  <mergeCells count="177">
    <mergeCell ref="V27:V28"/>
    <mergeCell ref="W27:W28"/>
    <mergeCell ref="X27:X28"/>
    <mergeCell ref="Y27:Y28"/>
    <mergeCell ref="Z27:Z28"/>
    <mergeCell ref="R10:AC10"/>
    <mergeCell ref="C20:D20"/>
    <mergeCell ref="K27:K28"/>
    <mergeCell ref="N27:N28"/>
    <mergeCell ref="R27:R28"/>
    <mergeCell ref="S27:S28"/>
    <mergeCell ref="T27:T28"/>
    <mergeCell ref="F20:N20"/>
    <mergeCell ref="U27:U28"/>
    <mergeCell ref="B3:R4"/>
    <mergeCell ref="F13:K13"/>
    <mergeCell ref="F14:K14"/>
    <mergeCell ref="F15:K15"/>
    <mergeCell ref="N5:R5"/>
    <mergeCell ref="AB39:AB40"/>
    <mergeCell ref="AC39:AC40"/>
    <mergeCell ref="C8:N8"/>
    <mergeCell ref="S39:S40"/>
    <mergeCell ref="T39:T40"/>
    <mergeCell ref="U39:U40"/>
    <mergeCell ref="V39:V40"/>
    <mergeCell ref="W39:W40"/>
    <mergeCell ref="X39:X40"/>
    <mergeCell ref="C32:D32"/>
    <mergeCell ref="F32:N32"/>
    <mergeCell ref="K39:K40"/>
    <mergeCell ref="L39:L40"/>
    <mergeCell ref="N39:N40"/>
    <mergeCell ref="R39:R40"/>
    <mergeCell ref="AA27:AA28"/>
    <mergeCell ref="AB27:AB28"/>
    <mergeCell ref="AC27:AC28"/>
    <mergeCell ref="L27:L28"/>
    <mergeCell ref="C44:D44"/>
    <mergeCell ref="F44:N44"/>
    <mergeCell ref="K51:K52"/>
    <mergeCell ref="L51:L52"/>
    <mergeCell ref="N51:N52"/>
    <mergeCell ref="R51:R52"/>
    <mergeCell ref="Y39:Y40"/>
    <mergeCell ref="Z39:Z40"/>
    <mergeCell ref="AA39:AA40"/>
    <mergeCell ref="Y51:Y52"/>
    <mergeCell ref="Z51:Z52"/>
    <mergeCell ref="AA51:AA52"/>
    <mergeCell ref="AB51:AB52"/>
    <mergeCell ref="AC51:AC52"/>
    <mergeCell ref="C56:D56"/>
    <mergeCell ref="F56:N56"/>
    <mergeCell ref="S51:S52"/>
    <mergeCell ref="T51:T52"/>
    <mergeCell ref="U51:U52"/>
    <mergeCell ref="V51:V52"/>
    <mergeCell ref="W51:W52"/>
    <mergeCell ref="X51:X52"/>
    <mergeCell ref="AA63:AA64"/>
    <mergeCell ref="AB63:AB64"/>
    <mergeCell ref="AC63:AC64"/>
    <mergeCell ref="C68:D68"/>
    <mergeCell ref="F68:N68"/>
    <mergeCell ref="K75:K76"/>
    <mergeCell ref="L75:L76"/>
    <mergeCell ref="N75:N76"/>
    <mergeCell ref="R75:R76"/>
    <mergeCell ref="S75:S76"/>
    <mergeCell ref="U63:U64"/>
    <mergeCell ref="V63:V64"/>
    <mergeCell ref="W63:W64"/>
    <mergeCell ref="X63:X64"/>
    <mergeCell ref="Y63:Y64"/>
    <mergeCell ref="Z63:Z64"/>
    <mergeCell ref="K63:K64"/>
    <mergeCell ref="L63:L64"/>
    <mergeCell ref="N63:N64"/>
    <mergeCell ref="R63:R64"/>
    <mergeCell ref="S63:S64"/>
    <mergeCell ref="T63:T64"/>
    <mergeCell ref="Z75:Z76"/>
    <mergeCell ref="AA75:AA76"/>
    <mergeCell ref="AB75:AB76"/>
    <mergeCell ref="AC75:AC76"/>
    <mergeCell ref="C80:D80"/>
    <mergeCell ref="F80:N80"/>
    <mergeCell ref="T75:T76"/>
    <mergeCell ref="U75:U76"/>
    <mergeCell ref="V75:V76"/>
    <mergeCell ref="W75:W76"/>
    <mergeCell ref="X75:X76"/>
    <mergeCell ref="Y75:Y76"/>
    <mergeCell ref="AA87:AA88"/>
    <mergeCell ref="AB87:AB88"/>
    <mergeCell ref="AC87:AC88"/>
    <mergeCell ref="C92:D92"/>
    <mergeCell ref="F92:N92"/>
    <mergeCell ref="K99:K100"/>
    <mergeCell ref="L99:L100"/>
    <mergeCell ref="N99:N100"/>
    <mergeCell ref="R99:R100"/>
    <mergeCell ref="S99:S100"/>
    <mergeCell ref="U87:U88"/>
    <mergeCell ref="V87:V88"/>
    <mergeCell ref="W87:W88"/>
    <mergeCell ref="X87:X88"/>
    <mergeCell ref="Y87:Y88"/>
    <mergeCell ref="Z87:Z88"/>
    <mergeCell ref="K87:K88"/>
    <mergeCell ref="L87:L88"/>
    <mergeCell ref="N87:N88"/>
    <mergeCell ref="R87:R88"/>
    <mergeCell ref="S87:S88"/>
    <mergeCell ref="T87:T88"/>
    <mergeCell ref="Z99:Z100"/>
    <mergeCell ref="AA99:AA100"/>
    <mergeCell ref="AB99:AB100"/>
    <mergeCell ref="AC99:AC100"/>
    <mergeCell ref="C104:D104"/>
    <mergeCell ref="F104:N104"/>
    <mergeCell ref="T99:T100"/>
    <mergeCell ref="U99:U100"/>
    <mergeCell ref="V99:V100"/>
    <mergeCell ref="W99:W100"/>
    <mergeCell ref="X99:X100"/>
    <mergeCell ref="Y99:Y100"/>
    <mergeCell ref="AA111:AA112"/>
    <mergeCell ref="AB111:AB112"/>
    <mergeCell ref="AC111:AC112"/>
    <mergeCell ref="C116:D116"/>
    <mergeCell ref="F116:N116"/>
    <mergeCell ref="K123:K124"/>
    <mergeCell ref="L123:L124"/>
    <mergeCell ref="N123:N124"/>
    <mergeCell ref="R123:R124"/>
    <mergeCell ref="S123:S124"/>
    <mergeCell ref="U111:U112"/>
    <mergeCell ref="V111:V112"/>
    <mergeCell ref="W111:W112"/>
    <mergeCell ref="X111:X112"/>
    <mergeCell ref="Y111:Y112"/>
    <mergeCell ref="Z111:Z112"/>
    <mergeCell ref="K111:K112"/>
    <mergeCell ref="L111:L112"/>
    <mergeCell ref="N111:N112"/>
    <mergeCell ref="R111:R112"/>
    <mergeCell ref="S111:S112"/>
    <mergeCell ref="T111:T112"/>
    <mergeCell ref="AC123:AC124"/>
    <mergeCell ref="Z123:Z124"/>
    <mergeCell ref="C128:D128"/>
    <mergeCell ref="F128:N128"/>
    <mergeCell ref="T123:T124"/>
    <mergeCell ref="U123:U124"/>
    <mergeCell ref="V123:V124"/>
    <mergeCell ref="W123:W124"/>
    <mergeCell ref="X123:X124"/>
    <mergeCell ref="Y123:Y124"/>
    <mergeCell ref="K135:K136"/>
    <mergeCell ref="L135:L136"/>
    <mergeCell ref="N135:N136"/>
    <mergeCell ref="R135:R136"/>
    <mergeCell ref="S135:S136"/>
    <mergeCell ref="T135:T136"/>
    <mergeCell ref="AA123:AA124"/>
    <mergeCell ref="AB123:AB124"/>
    <mergeCell ref="AA135:AA136"/>
    <mergeCell ref="AB135:AB136"/>
    <mergeCell ref="AC135:AC136"/>
    <mergeCell ref="U135:U136"/>
    <mergeCell ref="V135:V136"/>
    <mergeCell ref="W135:W136"/>
    <mergeCell ref="X135:X136"/>
    <mergeCell ref="Y135:Y136"/>
    <mergeCell ref="Z135:Z136"/>
  </mergeCells>
  <dataValidations count="8">
    <dataValidation type="decimal" allowBlank="1" showInputMessage="1" showErrorMessage="1" sqref="R119:AC123 G50 G26 G24 G36 G38 R23:AC27 G48 R35:AC39 G62 G60 R47:AC51 G74 G72 R59:AC63 G86 G84 R71:AC75 G98 G96 R83:AC87 G110 G108 R95:AC99 G122 G120 R107:AC111 G134 G132 R131:AC135" xr:uid="{6747FEB0-6C03-4426-A788-F6F5EAD14224}">
      <formula1>-5000</formula1>
      <formula2>5000</formula2>
    </dataValidation>
    <dataValidation type="decimal" allowBlank="1" showInputMessage="1" showErrorMessage="1" error="Wert soll zwischen_x000a_1 und 50.000 liegen!" sqref="G130 G34 G46 G58 G70 G82 G94 G106 G118 G22" xr:uid="{C34B9F64-5958-49D8-B293-8AF7DF62B972}">
      <formula1>1</formula1>
      <formula2>50000</formula2>
    </dataValidation>
    <dataValidation type="decimal" allowBlank="1" showInputMessage="1" showErrorMessage="1" error="Wert 0 oder negativ sein und_x000a_kann zwischen -49.999 und 0 liegen." sqref="G131" xr:uid="{239F05BE-2EDB-4188-96DE-65203BB699B9}">
      <formula1>-49999</formula1>
      <formula2>0</formula2>
    </dataValidation>
    <dataValidation type="decimal" allowBlank="1" showInputMessage="1" showErrorMessage="1" error="Der Wert für einen Rabatt kann_x000a_zwischen 0 und 50 liegen." sqref="F24 F36 F48 F60 F72 F84 F96 F108 F120 F132" xr:uid="{9914B653-28CE-40E2-B74C-A89D94A06781}">
      <formula1>0</formula1>
      <formula2>50</formula2>
    </dataValidation>
    <dataValidation type="decimal" allowBlank="1" showInputMessage="1" showErrorMessage="1" error="Der Wert für Sonstige variable Kosten_x000a_kann zwischen -20.000 und 0 liegen." sqref="G133" xr:uid="{D29E9965-E445-469E-B63D-EC6C85029FD0}">
      <formula1>-20000</formula1>
      <formula2>0</formula2>
    </dataValidation>
    <dataValidation type="whole" allowBlank="1" showInputMessage="1" showErrorMessage="1" error="Der Wert für Menge in Stück _x000a_wurde mit Ganzzahl zwischen_x000a_0 und 500.000 begrenzt." sqref="R22:AC22 R34:AC34 R46:AC46 R58:AC58 R70:AC70 R82:AC82 R94:AC94 R106:AC106 R118:AC118 R130:AC130" xr:uid="{0975BA89-F90A-4734-92E6-7F88C118E523}">
      <formula1>0</formula1>
      <formula2>500000</formula2>
    </dataValidation>
    <dataValidation type="decimal" allowBlank="1" showInputMessage="1" showErrorMessage="1" error="Der Wert für Sonstige variable Kosten_x000a_kann zwischen 0 und -20.000 liegen." sqref="G25 G37 G49 G61 G73 G85 G97 G109 G121" xr:uid="{95424F2A-7248-4566-8ADE-10A2C4494482}">
      <formula1>-20000</formula1>
      <formula2>0</formula2>
    </dataValidation>
    <dataValidation type="decimal" allowBlank="1" showInputMessage="1" showErrorMessage="1" error="Um wieviel war der EK (Einkaufspreis)_x000a_geringer als der Verkaufspreis._x000a_Daher hier einen Wert zwischen _x000a_0 und [Verkaufspreis*-1] eingeben." sqref="G23 G35 G47 G59 G71 G83 G95 G107 G119" xr:uid="{A220623D-F186-4D09-8966-C4AB6C736FDB}">
      <formula1>G22*-1</formula1>
      <formula2>0</formula2>
    </dataValidation>
  </dataValidations>
  <hyperlinks>
    <hyperlink ref="N5" location="Erfolg_Planung!A1" display="Link zu Blatt &quot;Erfolg_Planung&quot;" xr:uid="{8239977E-EE39-4E4F-91FA-F577B66D8ABC}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&amp;L&amp;"-,Kursiv"&amp;UPfad:&amp;"-,Standard"&amp;U &amp;Z
&amp;"-,Kursiv"&amp;UDatei:&amp;"-,Standard"&amp;U &amp;F&amp;C
Seite &amp;P von &amp;N&amp;R
&amp;"-,Kursiv"&amp;UBlatt:&amp;"-,Standard"&amp;U &amp;A</oddFooter>
  </headerFooter>
  <rowBreaks count="1" manualBreakCount="1">
    <brk id="6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DD116-F2EF-4EEF-85CA-571332E95588}">
  <sheetPr codeName="Tabelle3">
    <pageSetUpPr autoPageBreaks="0"/>
  </sheetPr>
  <dimension ref="A1:BM37"/>
  <sheetViews>
    <sheetView showGridLines="0" showRowColHeaders="0" zoomScale="75" zoomScaleNormal="75" workbookViewId="0">
      <pane ySplit="13" topLeftCell="A14" activePane="bottomLeft" state="frozen"/>
      <selection pane="bottomLeft" activeCell="K17" sqref="K17"/>
    </sheetView>
  </sheetViews>
  <sheetFormatPr baseColWidth="10" defaultColWidth="0" defaultRowHeight="14.4" customHeight="1" zeroHeight="1" x14ac:dyDescent="0.3"/>
  <cols>
    <col min="1" max="1" width="2.21875" style="1" customWidth="1"/>
    <col min="2" max="2" width="1.109375" style="1" customWidth="1"/>
    <col min="3" max="3" width="47.109375" style="1" customWidth="1"/>
    <col min="4" max="6" width="1.109375" style="1" customWidth="1"/>
    <col min="7" max="7" width="14.88671875" style="1" customWidth="1"/>
    <col min="8" max="10" width="1.109375" style="1" customWidth="1"/>
    <col min="11" max="22" width="11.5546875" style="1" customWidth="1"/>
    <col min="23" max="23" width="1.109375" style="1" customWidth="1"/>
    <col min="24" max="24" width="2.109375" style="1" customWidth="1"/>
    <col min="25" max="65" width="0" style="1" hidden="1" customWidth="1"/>
    <col min="66" max="16384" width="11.5546875" style="1" hidden="1"/>
  </cols>
  <sheetData>
    <row r="1" spans="2:23" ht="1.8" customHeight="1" x14ac:dyDescent="0.3"/>
    <row r="2" spans="2:23" ht="39" customHeight="1" thickBot="1" x14ac:dyDescent="0.35"/>
    <row r="3" spans="2:23" ht="15" customHeight="1" thickTop="1" x14ac:dyDescent="0.3">
      <c r="B3" s="108" t="str">
        <f>Erfolg_Planung!B3 &amp; " / Sonstige betriebliche Erträge in Euro"</f>
        <v>ERFOLGSPLANUNG 2025 / Sonstige betriebliche Erträge in Euro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2:23" ht="15" customHeight="1" thickBot="1" x14ac:dyDescent="0.35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</row>
    <row r="5" spans="2:23" ht="31.2" customHeight="1" thickTop="1" x14ac:dyDescent="0.3">
      <c r="K5" s="135" t="s">
        <v>138</v>
      </c>
      <c r="L5" s="135"/>
      <c r="M5" s="135"/>
    </row>
    <row r="6" spans="2:23" ht="13.8" customHeight="1" x14ac:dyDescent="0.3">
      <c r="V6" s="93" t="s">
        <v>107</v>
      </c>
    </row>
    <row r="7" spans="2:23" ht="6.3" customHeight="1" x14ac:dyDescent="0.3">
      <c r="F7" s="9"/>
      <c r="G7" s="17"/>
      <c r="H7" s="7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7"/>
    </row>
    <row r="8" spans="2:23" ht="19.8" customHeight="1" x14ac:dyDescent="0.3">
      <c r="F8" s="16"/>
      <c r="G8" s="2" t="s">
        <v>68</v>
      </c>
      <c r="H8" s="18"/>
      <c r="J8" s="16"/>
      <c r="K8" s="105" t="s">
        <v>69</v>
      </c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7"/>
      <c r="W8" s="18"/>
    </row>
    <row r="9" spans="2:23" ht="19.8" customHeight="1" x14ac:dyDescent="0.3">
      <c r="F9" s="11"/>
      <c r="G9" s="3">
        <f>Erfolg_Planung!H8</f>
        <v>2025</v>
      </c>
      <c r="H9" s="18"/>
      <c r="J9" s="11"/>
      <c r="K9" s="3" t="s">
        <v>8</v>
      </c>
      <c r="L9" s="3" t="s">
        <v>9</v>
      </c>
      <c r="M9" s="3" t="s">
        <v>10</v>
      </c>
      <c r="N9" s="3" t="s">
        <v>11</v>
      </c>
      <c r="O9" s="3" t="s">
        <v>12</v>
      </c>
      <c r="P9" s="3" t="s">
        <v>13</v>
      </c>
      <c r="Q9" s="3" t="s">
        <v>14</v>
      </c>
      <c r="R9" s="3" t="s">
        <v>15</v>
      </c>
      <c r="S9" s="3" t="s">
        <v>16</v>
      </c>
      <c r="T9" s="3" t="s">
        <v>17</v>
      </c>
      <c r="U9" s="3" t="s">
        <v>18</v>
      </c>
      <c r="V9" s="3" t="s">
        <v>19</v>
      </c>
      <c r="W9" s="18"/>
    </row>
    <row r="10" spans="2:23" ht="6.3" customHeight="1" x14ac:dyDescent="0.3">
      <c r="B10" s="9"/>
      <c r="C10" s="10"/>
      <c r="D10" s="7"/>
      <c r="F10" s="11"/>
      <c r="G10" s="10"/>
      <c r="H10" s="14"/>
      <c r="J10" s="11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4"/>
    </row>
    <row r="11" spans="2:23" ht="23.4" customHeight="1" x14ac:dyDescent="0.3">
      <c r="B11" s="11"/>
      <c r="C11" s="19" t="s">
        <v>85</v>
      </c>
      <c r="D11" s="16" t="s">
        <v>71</v>
      </c>
      <c r="F11" s="11"/>
      <c r="G11" s="31">
        <f>SUM(G16:G35)</f>
        <v>1496.0000000000027</v>
      </c>
      <c r="H11" s="16"/>
      <c r="I11" s="6"/>
      <c r="J11" s="11"/>
      <c r="K11" s="31">
        <f t="shared" ref="K11:V11" si="0">SUM(K16:K35)</f>
        <v>100</v>
      </c>
      <c r="L11" s="31">
        <f t="shared" si="0"/>
        <v>112</v>
      </c>
      <c r="M11" s="31">
        <f t="shared" si="0"/>
        <v>108</v>
      </c>
      <c r="N11" s="31">
        <f t="shared" si="0"/>
        <v>114.666666666667</v>
      </c>
      <c r="O11" s="31">
        <f t="shared" si="0"/>
        <v>118.666666666667</v>
      </c>
      <c r="P11" s="31">
        <f t="shared" si="0"/>
        <v>122.666666666667</v>
      </c>
      <c r="Q11" s="31">
        <f t="shared" si="0"/>
        <v>126.666666666667</v>
      </c>
      <c r="R11" s="31">
        <f t="shared" si="0"/>
        <v>130.666666666667</v>
      </c>
      <c r="S11" s="31">
        <f t="shared" si="0"/>
        <v>134.666666666667</v>
      </c>
      <c r="T11" s="31">
        <f t="shared" si="0"/>
        <v>138.666666666667</v>
      </c>
      <c r="U11" s="31">
        <f t="shared" si="0"/>
        <v>142.666666666667</v>
      </c>
      <c r="V11" s="31">
        <f t="shared" si="0"/>
        <v>146.666666666667</v>
      </c>
      <c r="W11" s="16"/>
    </row>
    <row r="12" spans="2:23" ht="6.3" customHeight="1" x14ac:dyDescent="0.3">
      <c r="B12" s="12"/>
      <c r="C12" s="13"/>
      <c r="D12" s="8"/>
      <c r="F12" s="12"/>
      <c r="G12" s="15"/>
      <c r="H12" s="8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8"/>
    </row>
    <row r="13" spans="2:23" ht="6.3" customHeight="1" thickBot="1" x14ac:dyDescent="0.3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2:23" ht="6.3" customHeight="1" thickTop="1" x14ac:dyDescent="0.3"/>
    <row r="15" spans="2:23" ht="6.3" customHeight="1" x14ac:dyDescent="0.3">
      <c r="B15" s="9"/>
      <c r="C15" s="10"/>
      <c r="D15" s="7"/>
      <c r="F15" s="9"/>
      <c r="G15" s="10"/>
      <c r="H15" s="7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</row>
    <row r="16" spans="2:23" x14ac:dyDescent="0.3">
      <c r="B16" s="11"/>
      <c r="C16" s="21" t="s">
        <v>29</v>
      </c>
      <c r="D16" s="14" t="s">
        <v>71</v>
      </c>
      <c r="F16" s="11"/>
      <c r="G16" s="32">
        <f>SUM(K16:V16)</f>
        <v>1496.0000000000027</v>
      </c>
      <c r="H16" s="14"/>
      <c r="J16" s="11"/>
      <c r="K16" s="35">
        <v>100</v>
      </c>
      <c r="L16" s="35">
        <v>112</v>
      </c>
      <c r="M16" s="35">
        <v>108</v>
      </c>
      <c r="N16" s="35">
        <v>114.666666666667</v>
      </c>
      <c r="O16" s="35">
        <v>118.666666666667</v>
      </c>
      <c r="P16" s="35">
        <v>122.666666666667</v>
      </c>
      <c r="Q16" s="35">
        <v>126.666666666667</v>
      </c>
      <c r="R16" s="35">
        <v>130.666666666667</v>
      </c>
      <c r="S16" s="35">
        <v>134.666666666667</v>
      </c>
      <c r="T16" s="35">
        <v>138.666666666667</v>
      </c>
      <c r="U16" s="35">
        <v>142.666666666667</v>
      </c>
      <c r="V16" s="35">
        <v>146.666666666667</v>
      </c>
      <c r="W16" s="20"/>
    </row>
    <row r="17" spans="2:23" x14ac:dyDescent="0.3">
      <c r="B17" s="11"/>
      <c r="C17" s="22" t="s">
        <v>30</v>
      </c>
      <c r="D17" s="14" t="s">
        <v>71</v>
      </c>
      <c r="F17" s="11"/>
      <c r="G17" s="33">
        <f t="shared" ref="G17:G35" si="1">SUM(K17:V17)</f>
        <v>0</v>
      </c>
      <c r="H17" s="14"/>
      <c r="J17" s="11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20"/>
    </row>
    <row r="18" spans="2:23" x14ac:dyDescent="0.3">
      <c r="B18" s="11"/>
      <c r="C18" s="21" t="s">
        <v>31</v>
      </c>
      <c r="D18" s="14" t="s">
        <v>71</v>
      </c>
      <c r="F18" s="11"/>
      <c r="G18" s="32">
        <f>SUM(K18:V18)</f>
        <v>0</v>
      </c>
      <c r="H18" s="14"/>
      <c r="J18" s="11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20"/>
    </row>
    <row r="19" spans="2:23" x14ac:dyDescent="0.3">
      <c r="B19" s="11"/>
      <c r="C19" s="22" t="s">
        <v>32</v>
      </c>
      <c r="D19" s="14" t="s">
        <v>71</v>
      </c>
      <c r="F19" s="11"/>
      <c r="G19" s="33">
        <f t="shared" si="1"/>
        <v>0</v>
      </c>
      <c r="H19" s="14"/>
      <c r="J19" s="11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20"/>
    </row>
    <row r="20" spans="2:23" x14ac:dyDescent="0.3">
      <c r="B20" s="11"/>
      <c r="C20" s="21" t="s">
        <v>33</v>
      </c>
      <c r="D20" s="14" t="s">
        <v>71</v>
      </c>
      <c r="F20" s="11"/>
      <c r="G20" s="32">
        <f>SUM(K20:V20)</f>
        <v>0</v>
      </c>
      <c r="H20" s="14"/>
      <c r="J20" s="11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20"/>
    </row>
    <row r="21" spans="2:23" x14ac:dyDescent="0.3">
      <c r="B21" s="11"/>
      <c r="C21" s="22" t="s">
        <v>34</v>
      </c>
      <c r="D21" s="14" t="s">
        <v>71</v>
      </c>
      <c r="F21" s="11"/>
      <c r="G21" s="33">
        <f t="shared" si="1"/>
        <v>0</v>
      </c>
      <c r="H21" s="14"/>
      <c r="J21" s="11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20"/>
    </row>
    <row r="22" spans="2:23" x14ac:dyDescent="0.3">
      <c r="B22" s="11"/>
      <c r="C22" s="21" t="s">
        <v>35</v>
      </c>
      <c r="D22" s="14" t="s">
        <v>71</v>
      </c>
      <c r="F22" s="11"/>
      <c r="G22" s="32">
        <f>SUM(K22:V22)</f>
        <v>0</v>
      </c>
      <c r="H22" s="14"/>
      <c r="J22" s="11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20"/>
    </row>
    <row r="23" spans="2:23" x14ac:dyDescent="0.3">
      <c r="B23" s="11"/>
      <c r="C23" s="22" t="s">
        <v>36</v>
      </c>
      <c r="D23" s="14" t="s">
        <v>71</v>
      </c>
      <c r="F23" s="11"/>
      <c r="G23" s="33">
        <f t="shared" si="1"/>
        <v>0</v>
      </c>
      <c r="H23" s="14"/>
      <c r="J23" s="11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20"/>
    </row>
    <row r="24" spans="2:23" x14ac:dyDescent="0.3">
      <c r="B24" s="11"/>
      <c r="C24" s="21" t="s">
        <v>37</v>
      </c>
      <c r="D24" s="14" t="s">
        <v>71</v>
      </c>
      <c r="F24" s="11"/>
      <c r="G24" s="32">
        <f>SUM(K24:V24)</f>
        <v>0</v>
      </c>
      <c r="H24" s="14"/>
      <c r="J24" s="11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20"/>
    </row>
    <row r="25" spans="2:23" x14ac:dyDescent="0.3">
      <c r="B25" s="11"/>
      <c r="C25" s="22" t="s">
        <v>38</v>
      </c>
      <c r="D25" s="14" t="s">
        <v>71</v>
      </c>
      <c r="F25" s="11"/>
      <c r="G25" s="33">
        <f t="shared" si="1"/>
        <v>0</v>
      </c>
      <c r="H25" s="14"/>
      <c r="J25" s="11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20"/>
    </row>
    <row r="26" spans="2:23" x14ac:dyDescent="0.3">
      <c r="B26" s="11"/>
      <c r="C26" s="21" t="s">
        <v>39</v>
      </c>
      <c r="D26" s="14" t="s">
        <v>71</v>
      </c>
      <c r="F26" s="11"/>
      <c r="G26" s="32">
        <f>SUM(K26:V26)</f>
        <v>0</v>
      </c>
      <c r="H26" s="14"/>
      <c r="J26" s="11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20"/>
    </row>
    <row r="27" spans="2:23" x14ac:dyDescent="0.3">
      <c r="B27" s="11"/>
      <c r="C27" s="22" t="s">
        <v>40</v>
      </c>
      <c r="D27" s="14" t="s">
        <v>71</v>
      </c>
      <c r="F27" s="11"/>
      <c r="G27" s="33">
        <f t="shared" si="1"/>
        <v>0</v>
      </c>
      <c r="H27" s="14"/>
      <c r="J27" s="11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20"/>
    </row>
    <row r="28" spans="2:23" x14ac:dyDescent="0.3">
      <c r="B28" s="11"/>
      <c r="C28" s="21" t="s">
        <v>82</v>
      </c>
      <c r="D28" s="14" t="s">
        <v>71</v>
      </c>
      <c r="F28" s="11"/>
      <c r="G28" s="32">
        <f>SUM(K28:V28)</f>
        <v>0</v>
      </c>
      <c r="H28" s="14"/>
      <c r="J28" s="11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20"/>
    </row>
    <row r="29" spans="2:23" x14ac:dyDescent="0.3">
      <c r="B29" s="11"/>
      <c r="C29" s="22" t="s">
        <v>82</v>
      </c>
      <c r="D29" s="14" t="s">
        <v>71</v>
      </c>
      <c r="F29" s="11"/>
      <c r="G29" s="33">
        <f t="shared" si="1"/>
        <v>0</v>
      </c>
      <c r="H29" s="14"/>
      <c r="J29" s="11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20"/>
    </row>
    <row r="30" spans="2:23" x14ac:dyDescent="0.3">
      <c r="B30" s="11"/>
      <c r="C30" s="21" t="s">
        <v>82</v>
      </c>
      <c r="D30" s="14" t="s">
        <v>71</v>
      </c>
      <c r="F30" s="11"/>
      <c r="G30" s="32">
        <f>SUM(K30:V30)</f>
        <v>0</v>
      </c>
      <c r="H30" s="14"/>
      <c r="J30" s="11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20"/>
    </row>
    <row r="31" spans="2:23" x14ac:dyDescent="0.3">
      <c r="B31" s="11"/>
      <c r="C31" s="22" t="s">
        <v>82</v>
      </c>
      <c r="D31" s="14" t="s">
        <v>71</v>
      </c>
      <c r="F31" s="11"/>
      <c r="G31" s="33">
        <f t="shared" si="1"/>
        <v>0</v>
      </c>
      <c r="H31" s="14"/>
      <c r="J31" s="11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20"/>
    </row>
    <row r="32" spans="2:23" x14ac:dyDescent="0.3">
      <c r="B32" s="11"/>
      <c r="C32" s="21" t="s">
        <v>82</v>
      </c>
      <c r="D32" s="14" t="s">
        <v>71</v>
      </c>
      <c r="F32" s="11"/>
      <c r="G32" s="32">
        <f>SUM(K32:V32)</f>
        <v>0</v>
      </c>
      <c r="H32" s="14"/>
      <c r="J32" s="11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20"/>
    </row>
    <row r="33" spans="2:23" x14ac:dyDescent="0.3">
      <c r="B33" s="11"/>
      <c r="C33" s="22" t="s">
        <v>82</v>
      </c>
      <c r="D33" s="14" t="s">
        <v>71</v>
      </c>
      <c r="F33" s="11"/>
      <c r="G33" s="33">
        <f t="shared" si="1"/>
        <v>0</v>
      </c>
      <c r="H33" s="14"/>
      <c r="J33" s="11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20"/>
    </row>
    <row r="34" spans="2:23" x14ac:dyDescent="0.3">
      <c r="B34" s="11"/>
      <c r="C34" s="21" t="s">
        <v>82</v>
      </c>
      <c r="D34" s="14" t="s">
        <v>71</v>
      </c>
      <c r="F34" s="11"/>
      <c r="G34" s="32">
        <f>SUM(K34:V34)</f>
        <v>0</v>
      </c>
      <c r="H34" s="14"/>
      <c r="J34" s="11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20"/>
    </row>
    <row r="35" spans="2:23" x14ac:dyDescent="0.3">
      <c r="B35" s="11"/>
      <c r="C35" s="22" t="s">
        <v>82</v>
      </c>
      <c r="D35" s="14" t="s">
        <v>71</v>
      </c>
      <c r="F35" s="11"/>
      <c r="G35" s="33">
        <f t="shared" si="1"/>
        <v>0</v>
      </c>
      <c r="H35" s="14"/>
      <c r="J35" s="11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20"/>
    </row>
    <row r="36" spans="2:23" ht="6.3" customHeight="1" x14ac:dyDescent="0.3">
      <c r="B36" s="12"/>
      <c r="C36" s="13"/>
      <c r="D36" s="8"/>
      <c r="F36" s="12"/>
      <c r="G36" s="15"/>
      <c r="H36" s="8"/>
      <c r="J36" s="1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8"/>
    </row>
    <row r="37" spans="2:23" x14ac:dyDescent="0.3"/>
  </sheetData>
  <sheetProtection algorithmName="SHA-512" hashValue="q5UHMwkYuyqKqvhUMvXVSm3YxnnOMD7uM8S1RHRowrPnrG99V9m24WKrJ4OnKGgYdLbslLEBVBhkHqwWyCH6vw==" saltValue="A9nd8KnM0+v0ljhpBzt+qg==" spinCount="100000" sheet="1" objects="1" scenarios="1"/>
  <mergeCells count="3">
    <mergeCell ref="K8:V8"/>
    <mergeCell ref="B3:M4"/>
    <mergeCell ref="K5:M5"/>
  </mergeCells>
  <dataValidations count="1">
    <dataValidation type="decimal" allowBlank="1" showInputMessage="1" showErrorMessage="1" error="Der Wert für Sonstige betriebliche Erträge _x000a_wurde mit der Eingabe zwischen_x000a_0 und 5.000.000 begrenzt." sqref="K16:V35" xr:uid="{8310FD89-8215-45A1-A1FE-1EDE10F11FC4}">
      <formula1>0</formula1>
      <formula2>5000000</formula2>
    </dataValidation>
  </dataValidations>
  <hyperlinks>
    <hyperlink ref="K5" location="Erfolg_Planung!A1" display="Link zu Blatt &quot;Erfolg_Planung&quot;" xr:uid="{E278925B-C2B3-4630-80C7-16996E4CF551}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65" orientation="landscape" r:id="rId1"/>
  <headerFooter>
    <oddFooter>&amp;L&amp;"-,Kursiv"&amp;UPfad:&amp;"-,Standard"&amp;U &amp;Z
&amp;"-,Kursiv"&amp;UDatei:&amp;"-,Standard"&amp;U &amp;F&amp;C
Seite &amp;P von &amp;N&amp;R
&amp;"-,Kursiv"&amp;UBlatt:&amp;"-,Standard"&amp;U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659A-8381-4817-8ABE-84E76300FA06}">
  <sheetPr codeName="Tabelle4">
    <pageSetUpPr autoPageBreaks="0"/>
  </sheetPr>
  <dimension ref="A1:GO55"/>
  <sheetViews>
    <sheetView showGridLines="0" showRowColHeaders="0" zoomScale="85" zoomScaleNormal="85" workbookViewId="0">
      <pane ySplit="13" topLeftCell="A14" activePane="bottomLeft" state="frozen"/>
      <selection pane="bottomLeft" activeCell="U5" sqref="U5:AQ5"/>
    </sheetView>
  </sheetViews>
  <sheetFormatPr baseColWidth="10" defaultColWidth="0" defaultRowHeight="14.4" customHeight="1" zeroHeight="1" x14ac:dyDescent="0.3"/>
  <cols>
    <col min="1" max="1" width="2.21875" style="1" customWidth="1"/>
    <col min="2" max="2" width="1.109375" style="1" customWidth="1"/>
    <col min="3" max="3" width="41.6640625" style="1" customWidth="1"/>
    <col min="4" max="6" width="1.109375" style="1" customWidth="1"/>
    <col min="7" max="7" width="14.6640625" style="1" customWidth="1"/>
    <col min="8" max="10" width="1.109375" style="1" customWidth="1"/>
    <col min="11" max="22" width="1.21875" style="1" customWidth="1"/>
    <col min="23" max="23" width="1.109375" style="1" customWidth="1"/>
    <col min="24" max="24" width="2.109375" style="1" customWidth="1"/>
    <col min="25" max="135" width="1.21875" style="1" customWidth="1"/>
    <col min="136" max="136" width="2.21875" style="1" customWidth="1"/>
    <col min="137" max="197" width="0" style="1" hidden="1" customWidth="1"/>
    <col min="198" max="16384" width="11.5546875" style="1" hidden="1"/>
  </cols>
  <sheetData>
    <row r="1" spans="2:135" ht="1.8" customHeight="1" x14ac:dyDescent="0.3"/>
    <row r="2" spans="2:135" ht="39" customHeight="1" thickBot="1" x14ac:dyDescent="0.35"/>
    <row r="3" spans="2:135" ht="15" customHeight="1" thickTop="1" x14ac:dyDescent="0.3">
      <c r="B3" s="108" t="str">
        <f>Erfolg_Planung!B3 &amp; " / Abschreibungen in Euro"</f>
        <v>ERFOLGSPLANUNG 2025 / Abschreibungen in Euro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10"/>
    </row>
    <row r="4" spans="2:135" ht="15" customHeight="1" thickBot="1" x14ac:dyDescent="0.35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3"/>
    </row>
    <row r="5" spans="2:135" ht="31.2" customHeight="1" thickTop="1" x14ac:dyDescent="0.3">
      <c r="U5" s="166" t="s">
        <v>138</v>
      </c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</row>
    <row r="6" spans="2:135" x14ac:dyDescent="0.3">
      <c r="V6" s="24"/>
      <c r="ED6" s="93" t="s">
        <v>107</v>
      </c>
    </row>
    <row r="7" spans="2:135" ht="6.3" customHeight="1" x14ac:dyDescent="0.3">
      <c r="F7" s="9"/>
      <c r="G7" s="17"/>
      <c r="H7" s="7"/>
      <c r="J7" s="9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7"/>
    </row>
    <row r="8" spans="2:135" ht="19.2" customHeight="1" x14ac:dyDescent="0.3">
      <c r="F8" s="16"/>
      <c r="G8" s="2" t="s">
        <v>68</v>
      </c>
      <c r="H8" s="18"/>
      <c r="J8" s="16"/>
      <c r="K8" s="105" t="s">
        <v>69</v>
      </c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7"/>
      <c r="EE8" s="18"/>
    </row>
    <row r="9" spans="2:135" ht="19.2" customHeight="1" x14ac:dyDescent="0.3">
      <c r="F9" s="11"/>
      <c r="G9" s="3">
        <f>Erfolg_Planung!H8</f>
        <v>2025</v>
      </c>
      <c r="H9" s="18"/>
      <c r="J9" s="11"/>
      <c r="K9" s="145" t="s">
        <v>8</v>
      </c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5" t="s">
        <v>9</v>
      </c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5" t="s">
        <v>10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5" t="s">
        <v>11</v>
      </c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5" t="s">
        <v>12</v>
      </c>
      <c r="BD9" s="146"/>
      <c r="BE9" s="146"/>
      <c r="BF9" s="146"/>
      <c r="BG9" s="146"/>
      <c r="BH9" s="146"/>
      <c r="BI9" s="146"/>
      <c r="BJ9" s="146"/>
      <c r="BK9" s="146"/>
      <c r="BL9" s="146"/>
      <c r="BM9" s="145" t="s">
        <v>13</v>
      </c>
      <c r="BN9" s="146"/>
      <c r="BO9" s="146"/>
      <c r="BP9" s="146"/>
      <c r="BQ9" s="146"/>
      <c r="BR9" s="146"/>
      <c r="BS9" s="146"/>
      <c r="BT9" s="146"/>
      <c r="BU9" s="146"/>
      <c r="BV9" s="146"/>
      <c r="BW9" s="145" t="s">
        <v>14</v>
      </c>
      <c r="BX9" s="146"/>
      <c r="BY9" s="146"/>
      <c r="BZ9" s="146"/>
      <c r="CA9" s="146"/>
      <c r="CB9" s="146"/>
      <c r="CC9" s="146"/>
      <c r="CD9" s="146"/>
      <c r="CE9" s="146"/>
      <c r="CF9" s="146"/>
      <c r="CG9" s="145" t="s">
        <v>15</v>
      </c>
      <c r="CH9" s="146"/>
      <c r="CI9" s="146"/>
      <c r="CJ9" s="146"/>
      <c r="CK9" s="146"/>
      <c r="CL9" s="146"/>
      <c r="CM9" s="146"/>
      <c r="CN9" s="146"/>
      <c r="CO9" s="146"/>
      <c r="CP9" s="146"/>
      <c r="CQ9" s="145" t="s">
        <v>16</v>
      </c>
      <c r="CR9" s="146"/>
      <c r="CS9" s="146"/>
      <c r="CT9" s="146"/>
      <c r="CU9" s="146"/>
      <c r="CV9" s="146"/>
      <c r="CW9" s="146"/>
      <c r="CX9" s="146"/>
      <c r="CY9" s="146"/>
      <c r="CZ9" s="146"/>
      <c r="DA9" s="145" t="s">
        <v>17</v>
      </c>
      <c r="DB9" s="146"/>
      <c r="DC9" s="146"/>
      <c r="DD9" s="146"/>
      <c r="DE9" s="146"/>
      <c r="DF9" s="146"/>
      <c r="DG9" s="146"/>
      <c r="DH9" s="146"/>
      <c r="DI9" s="146"/>
      <c r="DJ9" s="146"/>
      <c r="DK9" s="145" t="s">
        <v>18</v>
      </c>
      <c r="DL9" s="146"/>
      <c r="DM9" s="146"/>
      <c r="DN9" s="146"/>
      <c r="DO9" s="146"/>
      <c r="DP9" s="146"/>
      <c r="DQ9" s="146"/>
      <c r="DR9" s="146"/>
      <c r="DS9" s="146"/>
      <c r="DT9" s="146"/>
      <c r="DU9" s="145" t="s">
        <v>19</v>
      </c>
      <c r="DV9" s="146"/>
      <c r="DW9" s="146"/>
      <c r="DX9" s="146"/>
      <c r="DY9" s="146"/>
      <c r="DZ9" s="146"/>
      <c r="EA9" s="146"/>
      <c r="EB9" s="146"/>
      <c r="EC9" s="146"/>
      <c r="ED9" s="165"/>
      <c r="EE9" s="18"/>
    </row>
    <row r="10" spans="2:135" ht="6.3" customHeight="1" x14ac:dyDescent="0.3">
      <c r="B10" s="9"/>
      <c r="C10" s="10"/>
      <c r="D10" s="7"/>
      <c r="F10" s="11"/>
      <c r="G10" s="10"/>
      <c r="H10" s="14"/>
      <c r="J10" s="11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4"/>
    </row>
    <row r="11" spans="2:135" ht="23.4" customHeight="1" x14ac:dyDescent="0.3">
      <c r="B11" s="11"/>
      <c r="C11" s="19" t="s">
        <v>102</v>
      </c>
      <c r="D11" s="16" t="s">
        <v>71</v>
      </c>
      <c r="F11" s="11"/>
      <c r="G11" s="23">
        <f>SUM(G16:G19)</f>
        <v>-19491.000000000004</v>
      </c>
      <c r="H11" s="16"/>
      <c r="I11" s="6"/>
      <c r="J11" s="11"/>
      <c r="K11" s="151">
        <f>SUM(K16:U19)</f>
        <v>-1083.3333333333335</v>
      </c>
      <c r="L11" s="152"/>
      <c r="M11" s="152"/>
      <c r="N11" s="152"/>
      <c r="O11" s="152"/>
      <c r="P11" s="152"/>
      <c r="Q11" s="152"/>
      <c r="R11" s="152"/>
      <c r="S11" s="152"/>
      <c r="T11" s="152"/>
      <c r="U11" s="153"/>
      <c r="V11" s="147">
        <f>SUM(V16:AF19)</f>
        <v>-1105.3333333333335</v>
      </c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7">
        <f>SUM(AG16:AQ19)</f>
        <v>-1096.3333333333335</v>
      </c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7">
        <f>SUM(AR16:BB19)</f>
        <v>-1108.0000000000005</v>
      </c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7">
        <f>SUM(BC16:BL19)</f>
        <v>-1114.5000000000005</v>
      </c>
      <c r="BD11" s="148"/>
      <c r="BE11" s="148"/>
      <c r="BF11" s="148"/>
      <c r="BG11" s="148"/>
      <c r="BH11" s="148"/>
      <c r="BI11" s="148"/>
      <c r="BJ11" s="148"/>
      <c r="BK11" s="148"/>
      <c r="BL11" s="148"/>
      <c r="BM11" s="147">
        <f>SUM(BM16:BV19)</f>
        <v>-1121.0000000000005</v>
      </c>
      <c r="BN11" s="148"/>
      <c r="BO11" s="148"/>
      <c r="BP11" s="148"/>
      <c r="BQ11" s="148"/>
      <c r="BR11" s="148"/>
      <c r="BS11" s="148"/>
      <c r="BT11" s="148"/>
      <c r="BU11" s="148"/>
      <c r="BV11" s="148"/>
      <c r="BW11" s="147">
        <f>SUM(BW16:CF19)</f>
        <v>-2127.5000000000005</v>
      </c>
      <c r="BX11" s="148"/>
      <c r="BY11" s="148"/>
      <c r="BZ11" s="148"/>
      <c r="CA11" s="148"/>
      <c r="CB11" s="148"/>
      <c r="CC11" s="148"/>
      <c r="CD11" s="148"/>
      <c r="CE11" s="148"/>
      <c r="CF11" s="148"/>
      <c r="CG11" s="147">
        <f>SUM(CG16:CP19)</f>
        <v>-2134.0000000000005</v>
      </c>
      <c r="CH11" s="148"/>
      <c r="CI11" s="148"/>
      <c r="CJ11" s="148"/>
      <c r="CK11" s="148"/>
      <c r="CL11" s="148"/>
      <c r="CM11" s="148"/>
      <c r="CN11" s="148"/>
      <c r="CO11" s="148"/>
      <c r="CP11" s="148"/>
      <c r="CQ11" s="147">
        <f>SUM(CQ16:CZ19)</f>
        <v>-2140.5000000000005</v>
      </c>
      <c r="CR11" s="148"/>
      <c r="CS11" s="148"/>
      <c r="CT11" s="148"/>
      <c r="CU11" s="148"/>
      <c r="CV11" s="148"/>
      <c r="CW11" s="148"/>
      <c r="CX11" s="148"/>
      <c r="CY11" s="148"/>
      <c r="CZ11" s="148"/>
      <c r="DA11" s="147">
        <f>SUM(DA16:DJ19)</f>
        <v>-2147.0000000000005</v>
      </c>
      <c r="DB11" s="148"/>
      <c r="DC11" s="148"/>
      <c r="DD11" s="148"/>
      <c r="DE11" s="148"/>
      <c r="DF11" s="148"/>
      <c r="DG11" s="148"/>
      <c r="DH11" s="148"/>
      <c r="DI11" s="148"/>
      <c r="DJ11" s="148"/>
      <c r="DK11" s="147">
        <f>SUM(DK16:DT19)</f>
        <v>-2153.5000000000005</v>
      </c>
      <c r="DL11" s="148"/>
      <c r="DM11" s="148"/>
      <c r="DN11" s="148"/>
      <c r="DO11" s="148"/>
      <c r="DP11" s="148"/>
      <c r="DQ11" s="148"/>
      <c r="DR11" s="148"/>
      <c r="DS11" s="148"/>
      <c r="DT11" s="148"/>
      <c r="DU11" s="147">
        <f>SUM(DU16:ED19)</f>
        <v>-2160.0000000000005</v>
      </c>
      <c r="DV11" s="148"/>
      <c r="DW11" s="148"/>
      <c r="DX11" s="148"/>
      <c r="DY11" s="148"/>
      <c r="DZ11" s="148"/>
      <c r="EA11" s="148"/>
      <c r="EB11" s="148"/>
      <c r="EC11" s="148"/>
      <c r="ED11" s="148"/>
      <c r="EE11" s="16"/>
    </row>
    <row r="12" spans="2:135" ht="6" customHeight="1" x14ac:dyDescent="0.3">
      <c r="B12" s="12"/>
      <c r="C12" s="13"/>
      <c r="D12" s="8"/>
      <c r="F12" s="12"/>
      <c r="G12" s="15"/>
      <c r="H12" s="8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8"/>
    </row>
    <row r="13" spans="2:135" ht="6.3" customHeight="1" thickBot="1" x14ac:dyDescent="0.3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</row>
    <row r="14" spans="2:135" ht="6.3" customHeight="1" thickTop="1" x14ac:dyDescent="0.3"/>
    <row r="15" spans="2:135" ht="6.3" customHeight="1" x14ac:dyDescent="0.3">
      <c r="B15" s="9"/>
      <c r="C15" s="10"/>
      <c r="D15" s="7"/>
      <c r="F15" s="9"/>
      <c r="G15" s="10"/>
      <c r="H15" s="7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7"/>
    </row>
    <row r="16" spans="2:135" x14ac:dyDescent="0.3">
      <c r="B16" s="11"/>
      <c r="C16" s="58" t="s">
        <v>55</v>
      </c>
      <c r="D16" s="14" t="s">
        <v>71</v>
      </c>
      <c r="F16" s="11"/>
      <c r="G16" s="32">
        <f>SUM(K16:EF16)</f>
        <v>-2696.0000000000027</v>
      </c>
      <c r="H16" s="14"/>
      <c r="J16" s="11"/>
      <c r="K16" s="149">
        <v>-200</v>
      </c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>
        <v>-212</v>
      </c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>
        <v>-208</v>
      </c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>
        <v>-214.666666666667</v>
      </c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>
        <v>-218.666666666667</v>
      </c>
      <c r="BD16" s="149"/>
      <c r="BE16" s="149"/>
      <c r="BF16" s="149"/>
      <c r="BG16" s="149"/>
      <c r="BH16" s="149"/>
      <c r="BI16" s="149"/>
      <c r="BJ16" s="149"/>
      <c r="BK16" s="149"/>
      <c r="BL16" s="149"/>
      <c r="BM16" s="149">
        <v>-222.666666666667</v>
      </c>
      <c r="BN16" s="149"/>
      <c r="BO16" s="149"/>
      <c r="BP16" s="149"/>
      <c r="BQ16" s="149"/>
      <c r="BR16" s="149"/>
      <c r="BS16" s="149"/>
      <c r="BT16" s="149"/>
      <c r="BU16" s="149"/>
      <c r="BV16" s="149"/>
      <c r="BW16" s="149">
        <v>-226.666666666667</v>
      </c>
      <c r="BX16" s="149"/>
      <c r="BY16" s="149"/>
      <c r="BZ16" s="149"/>
      <c r="CA16" s="149"/>
      <c r="CB16" s="149"/>
      <c r="CC16" s="149"/>
      <c r="CD16" s="149"/>
      <c r="CE16" s="149"/>
      <c r="CF16" s="149"/>
      <c r="CG16" s="149">
        <v>-230.666666666667</v>
      </c>
      <c r="CH16" s="149"/>
      <c r="CI16" s="149"/>
      <c r="CJ16" s="149"/>
      <c r="CK16" s="149"/>
      <c r="CL16" s="149"/>
      <c r="CM16" s="149"/>
      <c r="CN16" s="149"/>
      <c r="CO16" s="149"/>
      <c r="CP16" s="149"/>
      <c r="CQ16" s="149">
        <v>-234.666666666667</v>
      </c>
      <c r="CR16" s="149"/>
      <c r="CS16" s="149"/>
      <c r="CT16" s="149"/>
      <c r="CU16" s="149"/>
      <c r="CV16" s="149"/>
      <c r="CW16" s="149"/>
      <c r="CX16" s="149"/>
      <c r="CY16" s="149"/>
      <c r="CZ16" s="149"/>
      <c r="DA16" s="149">
        <v>-238.666666666667</v>
      </c>
      <c r="DB16" s="149"/>
      <c r="DC16" s="149"/>
      <c r="DD16" s="149"/>
      <c r="DE16" s="149"/>
      <c r="DF16" s="149"/>
      <c r="DG16" s="149"/>
      <c r="DH16" s="149"/>
      <c r="DI16" s="149"/>
      <c r="DJ16" s="149"/>
      <c r="DK16" s="149">
        <v>-242.666666666667</v>
      </c>
      <c r="DL16" s="149"/>
      <c r="DM16" s="149"/>
      <c r="DN16" s="149"/>
      <c r="DO16" s="149"/>
      <c r="DP16" s="149"/>
      <c r="DQ16" s="149"/>
      <c r="DR16" s="149"/>
      <c r="DS16" s="149"/>
      <c r="DT16" s="149"/>
      <c r="DU16" s="149">
        <v>-246.666666666667</v>
      </c>
      <c r="DV16" s="149"/>
      <c r="DW16" s="149"/>
      <c r="DX16" s="149"/>
      <c r="DY16" s="149"/>
      <c r="DZ16" s="149"/>
      <c r="EA16" s="149"/>
      <c r="EB16" s="149"/>
      <c r="EC16" s="149"/>
      <c r="ED16" s="149"/>
      <c r="EE16" s="20"/>
    </row>
    <row r="17" spans="2:135" x14ac:dyDescent="0.3">
      <c r="B17" s="11"/>
      <c r="C17" s="76" t="s">
        <v>56</v>
      </c>
      <c r="D17" s="14" t="s">
        <v>71</v>
      </c>
      <c r="F17" s="11"/>
      <c r="G17" s="33">
        <f>SUM(K17:EF17)</f>
        <v>-795</v>
      </c>
      <c r="H17" s="14"/>
      <c r="J17" s="11"/>
      <c r="K17" s="136">
        <v>-50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>
        <v>-60</v>
      </c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>
        <v>-55</v>
      </c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>
        <v>-60</v>
      </c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>
        <v>-62.5</v>
      </c>
      <c r="BD17" s="136"/>
      <c r="BE17" s="136"/>
      <c r="BF17" s="136"/>
      <c r="BG17" s="136"/>
      <c r="BH17" s="136"/>
      <c r="BI17" s="136"/>
      <c r="BJ17" s="136"/>
      <c r="BK17" s="136"/>
      <c r="BL17" s="136"/>
      <c r="BM17" s="136">
        <v>-65</v>
      </c>
      <c r="BN17" s="136"/>
      <c r="BO17" s="136"/>
      <c r="BP17" s="136"/>
      <c r="BQ17" s="136"/>
      <c r="BR17" s="136"/>
      <c r="BS17" s="136"/>
      <c r="BT17" s="136"/>
      <c r="BU17" s="136"/>
      <c r="BV17" s="136"/>
      <c r="BW17" s="136">
        <v>-67.5</v>
      </c>
      <c r="BX17" s="136"/>
      <c r="BY17" s="136"/>
      <c r="BZ17" s="136"/>
      <c r="CA17" s="136"/>
      <c r="CB17" s="136"/>
      <c r="CC17" s="136"/>
      <c r="CD17" s="136"/>
      <c r="CE17" s="136"/>
      <c r="CF17" s="136"/>
      <c r="CG17" s="136">
        <v>-70</v>
      </c>
      <c r="CH17" s="136"/>
      <c r="CI17" s="136"/>
      <c r="CJ17" s="136"/>
      <c r="CK17" s="136"/>
      <c r="CL17" s="136"/>
      <c r="CM17" s="136"/>
      <c r="CN17" s="136"/>
      <c r="CO17" s="136"/>
      <c r="CP17" s="136"/>
      <c r="CQ17" s="136">
        <v>-72.5</v>
      </c>
      <c r="CR17" s="136"/>
      <c r="CS17" s="136"/>
      <c r="CT17" s="136"/>
      <c r="CU17" s="136"/>
      <c r="CV17" s="136"/>
      <c r="CW17" s="136"/>
      <c r="CX17" s="136"/>
      <c r="CY17" s="136"/>
      <c r="CZ17" s="136"/>
      <c r="DA17" s="136">
        <v>-75</v>
      </c>
      <c r="DB17" s="136"/>
      <c r="DC17" s="136"/>
      <c r="DD17" s="136"/>
      <c r="DE17" s="136"/>
      <c r="DF17" s="136"/>
      <c r="DG17" s="136"/>
      <c r="DH17" s="136"/>
      <c r="DI17" s="136"/>
      <c r="DJ17" s="136"/>
      <c r="DK17" s="136">
        <v>-77.5</v>
      </c>
      <c r="DL17" s="136"/>
      <c r="DM17" s="136"/>
      <c r="DN17" s="136"/>
      <c r="DO17" s="136"/>
      <c r="DP17" s="136"/>
      <c r="DQ17" s="136"/>
      <c r="DR17" s="136"/>
      <c r="DS17" s="136"/>
      <c r="DT17" s="136"/>
      <c r="DU17" s="136">
        <v>-80</v>
      </c>
      <c r="DV17" s="136"/>
      <c r="DW17" s="136"/>
      <c r="DX17" s="136"/>
      <c r="DY17" s="136"/>
      <c r="DZ17" s="136"/>
      <c r="EA17" s="136"/>
      <c r="EB17" s="136"/>
      <c r="EC17" s="136"/>
      <c r="ED17" s="136"/>
      <c r="EE17" s="20"/>
    </row>
    <row r="18" spans="2:135" x14ac:dyDescent="0.3">
      <c r="B18" s="11"/>
      <c r="C18" s="58" t="s">
        <v>43</v>
      </c>
      <c r="D18" s="14" t="s">
        <v>71</v>
      </c>
      <c r="F18" s="11"/>
      <c r="G18" s="32">
        <f>SUM(K18:EF18)</f>
        <v>-10000</v>
      </c>
      <c r="H18" s="14"/>
      <c r="J18" s="11"/>
      <c r="K18" s="137">
        <f>AD30*-1</f>
        <v>-833.33333333333337</v>
      </c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>
        <f>K18</f>
        <v>-833.33333333333337</v>
      </c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>
        <f>V18</f>
        <v>-833.33333333333337</v>
      </c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>
        <f>AG18</f>
        <v>-833.33333333333337</v>
      </c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>
        <f>AR18</f>
        <v>-833.33333333333337</v>
      </c>
      <c r="BD18" s="137"/>
      <c r="BE18" s="137"/>
      <c r="BF18" s="137"/>
      <c r="BG18" s="137"/>
      <c r="BH18" s="137"/>
      <c r="BI18" s="137"/>
      <c r="BJ18" s="137"/>
      <c r="BK18" s="137"/>
      <c r="BL18" s="137"/>
      <c r="BM18" s="137">
        <f>BC18</f>
        <v>-833.33333333333337</v>
      </c>
      <c r="BN18" s="137"/>
      <c r="BO18" s="137"/>
      <c r="BP18" s="137"/>
      <c r="BQ18" s="137"/>
      <c r="BR18" s="137"/>
      <c r="BS18" s="137"/>
      <c r="BT18" s="137"/>
      <c r="BU18" s="137"/>
      <c r="BV18" s="137"/>
      <c r="BW18" s="137">
        <f>BM18</f>
        <v>-833.33333333333337</v>
      </c>
      <c r="BX18" s="137"/>
      <c r="BY18" s="137"/>
      <c r="BZ18" s="137"/>
      <c r="CA18" s="137"/>
      <c r="CB18" s="137"/>
      <c r="CC18" s="137"/>
      <c r="CD18" s="137"/>
      <c r="CE18" s="137"/>
      <c r="CF18" s="137"/>
      <c r="CG18" s="137">
        <f>BW18</f>
        <v>-833.33333333333337</v>
      </c>
      <c r="CH18" s="137"/>
      <c r="CI18" s="137"/>
      <c r="CJ18" s="137"/>
      <c r="CK18" s="137"/>
      <c r="CL18" s="137"/>
      <c r="CM18" s="137"/>
      <c r="CN18" s="137"/>
      <c r="CO18" s="137"/>
      <c r="CP18" s="137"/>
      <c r="CQ18" s="137">
        <f>CG18</f>
        <v>-833.33333333333337</v>
      </c>
      <c r="CR18" s="137"/>
      <c r="CS18" s="137"/>
      <c r="CT18" s="137"/>
      <c r="CU18" s="137"/>
      <c r="CV18" s="137"/>
      <c r="CW18" s="137"/>
      <c r="CX18" s="137"/>
      <c r="CY18" s="137"/>
      <c r="CZ18" s="137"/>
      <c r="DA18" s="137">
        <f>CQ18</f>
        <v>-833.33333333333337</v>
      </c>
      <c r="DB18" s="137"/>
      <c r="DC18" s="137"/>
      <c r="DD18" s="137"/>
      <c r="DE18" s="137"/>
      <c r="DF18" s="137"/>
      <c r="DG18" s="137"/>
      <c r="DH18" s="137"/>
      <c r="DI18" s="137"/>
      <c r="DJ18" s="137"/>
      <c r="DK18" s="137">
        <f>DA18</f>
        <v>-833.33333333333337</v>
      </c>
      <c r="DL18" s="137"/>
      <c r="DM18" s="137"/>
      <c r="DN18" s="137"/>
      <c r="DO18" s="137"/>
      <c r="DP18" s="137"/>
      <c r="DQ18" s="137"/>
      <c r="DR18" s="137"/>
      <c r="DS18" s="137"/>
      <c r="DT18" s="137"/>
      <c r="DU18" s="137">
        <f>DK18</f>
        <v>-833.33333333333337</v>
      </c>
      <c r="DV18" s="137"/>
      <c r="DW18" s="137"/>
      <c r="DX18" s="137"/>
      <c r="DY18" s="137"/>
      <c r="DZ18" s="137"/>
      <c r="EA18" s="137"/>
      <c r="EB18" s="137"/>
      <c r="EC18" s="137"/>
      <c r="ED18" s="137"/>
      <c r="EE18" s="20"/>
    </row>
    <row r="19" spans="2:135" x14ac:dyDescent="0.3">
      <c r="B19" s="11"/>
      <c r="C19" s="76" t="s">
        <v>54</v>
      </c>
      <c r="D19" s="14" t="s">
        <v>71</v>
      </c>
      <c r="F19" s="11"/>
      <c r="G19" s="33">
        <f>SUM(K19:EF19)</f>
        <v>-6000</v>
      </c>
      <c r="H19" s="14"/>
      <c r="J19" s="11"/>
      <c r="K19" s="138">
        <v>0</v>
      </c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>
        <v>0</v>
      </c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>
        <v>0</v>
      </c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>
        <v>0</v>
      </c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>
        <v>0</v>
      </c>
      <c r="BD19" s="138"/>
      <c r="BE19" s="138"/>
      <c r="BF19" s="138"/>
      <c r="BG19" s="138"/>
      <c r="BH19" s="138"/>
      <c r="BI19" s="138"/>
      <c r="BJ19" s="138"/>
      <c r="BK19" s="138"/>
      <c r="BL19" s="138"/>
      <c r="BM19" s="138">
        <v>0</v>
      </c>
      <c r="BN19" s="138"/>
      <c r="BO19" s="138"/>
      <c r="BP19" s="138"/>
      <c r="BQ19" s="138"/>
      <c r="BR19" s="138"/>
      <c r="BS19" s="138"/>
      <c r="BT19" s="138"/>
      <c r="BU19" s="138"/>
      <c r="BV19" s="138"/>
      <c r="BW19" s="138">
        <f>DM30*-1</f>
        <v>-1000</v>
      </c>
      <c r="BX19" s="138"/>
      <c r="BY19" s="138"/>
      <c r="BZ19" s="138"/>
      <c r="CA19" s="138"/>
      <c r="CB19" s="138"/>
      <c r="CC19" s="138"/>
      <c r="CD19" s="138"/>
      <c r="CE19" s="138"/>
      <c r="CF19" s="138"/>
      <c r="CG19" s="138">
        <f>BW19</f>
        <v>-1000</v>
      </c>
      <c r="CH19" s="138"/>
      <c r="CI19" s="138"/>
      <c r="CJ19" s="138"/>
      <c r="CK19" s="138"/>
      <c r="CL19" s="138"/>
      <c r="CM19" s="138"/>
      <c r="CN19" s="138"/>
      <c r="CO19" s="138"/>
      <c r="CP19" s="138"/>
      <c r="CQ19" s="138">
        <f>CG19</f>
        <v>-1000</v>
      </c>
      <c r="CR19" s="138"/>
      <c r="CS19" s="138"/>
      <c r="CT19" s="138"/>
      <c r="CU19" s="138"/>
      <c r="CV19" s="138"/>
      <c r="CW19" s="138"/>
      <c r="CX19" s="138"/>
      <c r="CY19" s="138"/>
      <c r="CZ19" s="138"/>
      <c r="DA19" s="138">
        <f>CQ19</f>
        <v>-1000</v>
      </c>
      <c r="DB19" s="138"/>
      <c r="DC19" s="138"/>
      <c r="DD19" s="138"/>
      <c r="DE19" s="138"/>
      <c r="DF19" s="138"/>
      <c r="DG19" s="138"/>
      <c r="DH19" s="138"/>
      <c r="DI19" s="138"/>
      <c r="DJ19" s="138"/>
      <c r="DK19" s="138">
        <f>DA19</f>
        <v>-1000</v>
      </c>
      <c r="DL19" s="138"/>
      <c r="DM19" s="138"/>
      <c r="DN19" s="138"/>
      <c r="DO19" s="138"/>
      <c r="DP19" s="138"/>
      <c r="DQ19" s="138"/>
      <c r="DR19" s="138"/>
      <c r="DS19" s="138"/>
      <c r="DT19" s="138"/>
      <c r="DU19" s="138">
        <f>DK19</f>
        <v>-1000</v>
      </c>
      <c r="DV19" s="138"/>
      <c r="DW19" s="138"/>
      <c r="DX19" s="138"/>
      <c r="DY19" s="138"/>
      <c r="DZ19" s="138"/>
      <c r="EA19" s="138"/>
      <c r="EB19" s="138"/>
      <c r="EC19" s="138"/>
      <c r="ED19" s="138"/>
      <c r="EE19" s="20"/>
    </row>
    <row r="20" spans="2:135" ht="6.3" customHeight="1" x14ac:dyDescent="0.3">
      <c r="B20" s="12"/>
      <c r="C20" s="13"/>
      <c r="D20" s="8"/>
      <c r="F20" s="12"/>
      <c r="G20" s="15"/>
      <c r="H20" s="8"/>
      <c r="J20" s="12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8"/>
    </row>
    <row r="21" spans="2:135" ht="6.3" customHeight="1" thickBot="1" x14ac:dyDescent="0.35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</row>
    <row r="22" spans="2:135" ht="4.2" customHeight="1" thickTop="1" thickBot="1" x14ac:dyDescent="0.35"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</row>
    <row r="23" spans="2:135" ht="6.6" customHeight="1" thickTop="1" x14ac:dyDescent="0.3"/>
    <row r="24" spans="2:135" ht="6.3" customHeight="1" x14ac:dyDescent="0.3">
      <c r="B24" s="9"/>
      <c r="C24" s="10"/>
      <c r="D24" s="7"/>
      <c r="AQ24" s="9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7"/>
    </row>
    <row r="25" spans="2:135" ht="18.600000000000001" customHeight="1" x14ac:dyDescent="0.3">
      <c r="B25" s="11"/>
      <c r="C25" s="77" t="str">
        <f>"Investitionen 1. Halbjahr "&amp;G9</f>
        <v>Investitionen 1. Halbjahr 2025</v>
      </c>
      <c r="D25" s="14"/>
      <c r="AN25" s="24"/>
      <c r="AQ25" s="11"/>
      <c r="AR25" s="160" t="str">
        <f>"Investitionen 2. Halbjahr "&amp;G9</f>
        <v>Investitionen 2. Halbjahr 2025</v>
      </c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2"/>
      <c r="CB25" s="14"/>
      <c r="DW25" s="24"/>
    </row>
    <row r="26" spans="2:135" ht="6" customHeight="1" x14ac:dyDescent="0.3">
      <c r="B26" s="11"/>
      <c r="C26" s="78"/>
      <c r="D26" s="14"/>
      <c r="F26" s="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7"/>
      <c r="AQ26" s="11"/>
      <c r="AR26" s="78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14"/>
      <c r="CD26" s="9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7"/>
    </row>
    <row r="27" spans="2:135" s="26" customFormat="1" ht="39.6" customHeight="1" x14ac:dyDescent="0.3">
      <c r="B27" s="27"/>
      <c r="C27" s="28"/>
      <c r="D27" s="79"/>
      <c r="E27" s="80"/>
      <c r="F27" s="11"/>
      <c r="G27" s="99" t="s">
        <v>104</v>
      </c>
      <c r="H27" s="142" t="s">
        <v>105</v>
      </c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 t="s">
        <v>106</v>
      </c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 t="s">
        <v>103</v>
      </c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79"/>
      <c r="AQ27" s="27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79"/>
      <c r="CC27" s="80"/>
      <c r="CD27" s="11"/>
      <c r="CE27" s="158" t="s">
        <v>104</v>
      </c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42" t="s">
        <v>105</v>
      </c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 t="s">
        <v>139</v>
      </c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 t="s">
        <v>103</v>
      </c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79"/>
    </row>
    <row r="28" spans="2:135" s="26" customFormat="1" x14ac:dyDescent="0.3">
      <c r="B28" s="27"/>
      <c r="C28" s="28"/>
      <c r="D28" s="79"/>
      <c r="E28" s="80"/>
      <c r="F28" s="11"/>
      <c r="G28" s="100" t="s">
        <v>135</v>
      </c>
      <c r="H28" s="144" t="s">
        <v>136</v>
      </c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 t="s">
        <v>135</v>
      </c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 t="s">
        <v>136</v>
      </c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79"/>
      <c r="AQ28" s="27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79"/>
      <c r="CC28" s="80"/>
      <c r="CD28" s="11"/>
      <c r="CE28" s="163" t="s">
        <v>135</v>
      </c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44" t="s">
        <v>136</v>
      </c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 t="s">
        <v>135</v>
      </c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 t="s">
        <v>135</v>
      </c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79"/>
    </row>
    <row r="29" spans="2:135" s="26" customFormat="1" ht="6" customHeight="1" x14ac:dyDescent="0.3">
      <c r="B29" s="27"/>
      <c r="C29" s="28"/>
      <c r="D29" s="79"/>
      <c r="E29" s="80"/>
      <c r="F29" s="11"/>
      <c r="G29" s="81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79"/>
      <c r="AQ29" s="27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79"/>
      <c r="CC29" s="80"/>
      <c r="CD29" s="11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79"/>
    </row>
    <row r="30" spans="2:135" ht="23.4" customHeight="1" x14ac:dyDescent="0.3">
      <c r="B30" s="11"/>
      <c r="C30" s="19" t="s">
        <v>119</v>
      </c>
      <c r="D30" s="16" t="s">
        <v>71</v>
      </c>
      <c r="F30" s="11"/>
      <c r="G30" s="57">
        <f>SUM(G34:G53)</f>
        <v>100000</v>
      </c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50">
        <f>SUM(S34:AC53)</f>
        <v>10000</v>
      </c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>
        <f>SUM(AD34:AN53)</f>
        <v>833.33333333333337</v>
      </c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6" t="s">
        <v>71</v>
      </c>
      <c r="AQ30" s="11"/>
      <c r="AR30" s="29" t="s">
        <v>119</v>
      </c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5"/>
      <c r="CB30" s="16" t="s">
        <v>71</v>
      </c>
      <c r="CD30" s="11"/>
      <c r="CE30" s="150">
        <f>SUM(CE34:CP53)</f>
        <v>60000</v>
      </c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39"/>
      <c r="CR30" s="139"/>
      <c r="CS30" s="139"/>
      <c r="CT30" s="139"/>
      <c r="CU30" s="139"/>
      <c r="CV30" s="139"/>
      <c r="CW30" s="139"/>
      <c r="CX30" s="139"/>
      <c r="CY30" s="139"/>
      <c r="CZ30" s="139"/>
      <c r="DA30" s="139"/>
      <c r="DB30" s="150">
        <f>SUM(DB34:DL53)</f>
        <v>6000</v>
      </c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>
        <f>SUM(DM34:DW53)</f>
        <v>1000</v>
      </c>
      <c r="DN30" s="150"/>
      <c r="DO30" s="150"/>
      <c r="DP30" s="150"/>
      <c r="DQ30" s="150"/>
      <c r="DR30" s="150"/>
      <c r="DS30" s="150"/>
      <c r="DT30" s="150"/>
      <c r="DU30" s="150"/>
      <c r="DV30" s="150"/>
      <c r="DW30" s="150"/>
      <c r="DX30" s="16" t="s">
        <v>71</v>
      </c>
    </row>
    <row r="31" spans="2:135" ht="6" customHeight="1" x14ac:dyDescent="0.3">
      <c r="B31" s="12"/>
      <c r="C31" s="13"/>
      <c r="D31" s="8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8"/>
      <c r="AQ31" s="12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8"/>
      <c r="CD31" s="12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8"/>
    </row>
    <row r="32" spans="2:135" ht="5.4" customHeight="1" x14ac:dyDescent="0.3">
      <c r="C32" s="82"/>
      <c r="AF32" s="82"/>
      <c r="AG32" s="82"/>
      <c r="AH32" s="82"/>
    </row>
    <row r="33" spans="2:128" ht="6.3" customHeight="1" x14ac:dyDescent="0.3">
      <c r="B33" s="9"/>
      <c r="C33" s="10"/>
      <c r="D33" s="7"/>
      <c r="F33" s="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7"/>
      <c r="AQ33" s="9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7"/>
      <c r="CD33" s="9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7"/>
    </row>
    <row r="34" spans="2:128" ht="14.4" customHeight="1" x14ac:dyDescent="0.3">
      <c r="B34" s="11"/>
      <c r="C34" s="21" t="s">
        <v>44</v>
      </c>
      <c r="D34" s="14" t="s">
        <v>71</v>
      </c>
      <c r="F34" s="11"/>
      <c r="G34" s="35">
        <v>100000</v>
      </c>
      <c r="H34" s="143">
        <v>10</v>
      </c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37">
        <f>IFERROR(G34/H34,"")</f>
        <v>10000</v>
      </c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>
        <f>IFERROR(S34/12,"")</f>
        <v>833.33333333333337</v>
      </c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4" t="s">
        <v>71</v>
      </c>
      <c r="AQ34" s="11"/>
      <c r="AR34" s="118" t="s">
        <v>130</v>
      </c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20"/>
      <c r="CB34" s="14" t="s">
        <v>71</v>
      </c>
      <c r="CD34" s="11"/>
      <c r="CE34" s="143">
        <v>60000</v>
      </c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9">
        <v>5</v>
      </c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137">
        <f t="shared" ref="DB34:DB53" si="0">IFERROR(CE34/CQ34/2,"")</f>
        <v>6000</v>
      </c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>
        <f t="shared" ref="DM34:DM53" si="1">IFERROR(DB34/6,"")</f>
        <v>1000</v>
      </c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4" t="s">
        <v>71</v>
      </c>
    </row>
    <row r="35" spans="2:128" ht="14.4" customHeight="1" x14ac:dyDescent="0.3">
      <c r="B35" s="11"/>
      <c r="C35" s="22" t="s">
        <v>45</v>
      </c>
      <c r="D35" s="14" t="s">
        <v>71</v>
      </c>
      <c r="F35" s="11"/>
      <c r="G35" s="34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0" t="str">
        <f t="shared" ref="S35:S53" si="2">IFERROR(G35/H35,"")</f>
        <v/>
      </c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 t="str">
        <f t="shared" ref="AD35:AD53" si="3">IFERROR(S35/12,"")</f>
        <v/>
      </c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" t="s">
        <v>71</v>
      </c>
      <c r="AQ35" s="11"/>
      <c r="AR35" s="154" t="s">
        <v>131</v>
      </c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6"/>
      <c r="CB35" s="14" t="s">
        <v>71</v>
      </c>
      <c r="CD35" s="11"/>
      <c r="CE35" s="157"/>
      <c r="CF35" s="157"/>
      <c r="CG35" s="157"/>
      <c r="CH35" s="157"/>
      <c r="CI35" s="157"/>
      <c r="CJ35" s="157"/>
      <c r="CK35" s="157"/>
      <c r="CL35" s="157"/>
      <c r="CM35" s="157"/>
      <c r="CN35" s="157"/>
      <c r="CO35" s="157"/>
      <c r="CP35" s="157"/>
      <c r="CQ35" s="157"/>
      <c r="CR35" s="157"/>
      <c r="CS35" s="157"/>
      <c r="CT35" s="157"/>
      <c r="CU35" s="157"/>
      <c r="CV35" s="157"/>
      <c r="CW35" s="157"/>
      <c r="CX35" s="157"/>
      <c r="CY35" s="157"/>
      <c r="CZ35" s="157"/>
      <c r="DA35" s="157"/>
      <c r="DB35" s="138" t="str">
        <f t="shared" si="0"/>
        <v/>
      </c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 t="str">
        <f t="shared" si="1"/>
        <v/>
      </c>
      <c r="DN35" s="138"/>
      <c r="DO35" s="138"/>
      <c r="DP35" s="138"/>
      <c r="DQ35" s="138"/>
      <c r="DR35" s="138"/>
      <c r="DS35" s="138"/>
      <c r="DT35" s="138"/>
      <c r="DU35" s="138"/>
      <c r="DV35" s="138"/>
      <c r="DW35" s="138"/>
      <c r="DX35" s="14" t="s">
        <v>71</v>
      </c>
    </row>
    <row r="36" spans="2:128" ht="14.4" customHeight="1" x14ac:dyDescent="0.3">
      <c r="B36" s="11"/>
      <c r="C36" s="21" t="s">
        <v>46</v>
      </c>
      <c r="D36" s="14" t="s">
        <v>71</v>
      </c>
      <c r="F36" s="11"/>
      <c r="G36" s="35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37" t="str">
        <f t="shared" si="2"/>
        <v/>
      </c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 t="str">
        <f t="shared" si="3"/>
        <v/>
      </c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4" t="s">
        <v>71</v>
      </c>
      <c r="AQ36" s="11"/>
      <c r="AR36" s="118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20"/>
      <c r="CB36" s="14" t="s">
        <v>71</v>
      </c>
      <c r="CD36" s="11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37" t="str">
        <f t="shared" si="0"/>
        <v/>
      </c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 t="str">
        <f t="shared" si="1"/>
        <v/>
      </c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4" t="s">
        <v>71</v>
      </c>
    </row>
    <row r="37" spans="2:128" x14ac:dyDescent="0.3">
      <c r="B37" s="11"/>
      <c r="C37" s="22" t="s">
        <v>47</v>
      </c>
      <c r="D37" s="14" t="s">
        <v>71</v>
      </c>
      <c r="F37" s="11"/>
      <c r="G37" s="34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0" t="str">
        <f t="shared" si="2"/>
        <v/>
      </c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 t="str">
        <f t="shared" si="3"/>
        <v/>
      </c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" t="s">
        <v>71</v>
      </c>
      <c r="AQ37" s="11"/>
      <c r="AR37" s="154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6"/>
      <c r="CB37" s="14" t="s">
        <v>71</v>
      </c>
      <c r="CD37" s="11"/>
      <c r="CE37" s="157"/>
      <c r="CF37" s="157"/>
      <c r="CG37" s="157"/>
      <c r="CH37" s="157"/>
      <c r="CI37" s="157"/>
      <c r="CJ37" s="157"/>
      <c r="CK37" s="157"/>
      <c r="CL37" s="157"/>
      <c r="CM37" s="157"/>
      <c r="CN37" s="157"/>
      <c r="CO37" s="157"/>
      <c r="CP37" s="157"/>
      <c r="CQ37" s="157"/>
      <c r="CR37" s="157"/>
      <c r="CS37" s="157"/>
      <c r="CT37" s="157"/>
      <c r="CU37" s="157"/>
      <c r="CV37" s="157"/>
      <c r="CW37" s="157"/>
      <c r="CX37" s="157"/>
      <c r="CY37" s="157"/>
      <c r="CZ37" s="157"/>
      <c r="DA37" s="157"/>
      <c r="DB37" s="138" t="str">
        <f t="shared" si="0"/>
        <v/>
      </c>
      <c r="DC37" s="138"/>
      <c r="DD37" s="138"/>
      <c r="DE37" s="138"/>
      <c r="DF37" s="138"/>
      <c r="DG37" s="138"/>
      <c r="DH37" s="138"/>
      <c r="DI37" s="138"/>
      <c r="DJ37" s="138"/>
      <c r="DK37" s="138"/>
      <c r="DL37" s="138"/>
      <c r="DM37" s="138" t="str">
        <f t="shared" si="1"/>
        <v/>
      </c>
      <c r="DN37" s="138"/>
      <c r="DO37" s="138"/>
      <c r="DP37" s="138"/>
      <c r="DQ37" s="138"/>
      <c r="DR37" s="138"/>
      <c r="DS37" s="138"/>
      <c r="DT37" s="138"/>
      <c r="DU37" s="138"/>
      <c r="DV37" s="138"/>
      <c r="DW37" s="138"/>
      <c r="DX37" s="14" t="s">
        <v>71</v>
      </c>
    </row>
    <row r="38" spans="2:128" x14ac:dyDescent="0.3">
      <c r="B38" s="11"/>
      <c r="C38" s="21" t="s">
        <v>48</v>
      </c>
      <c r="D38" s="14" t="s">
        <v>71</v>
      </c>
      <c r="F38" s="11"/>
      <c r="G38" s="35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37" t="str">
        <f t="shared" si="2"/>
        <v/>
      </c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 t="str">
        <f t="shared" si="3"/>
        <v/>
      </c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4" t="s">
        <v>71</v>
      </c>
      <c r="AQ38" s="11"/>
      <c r="AR38" s="118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20"/>
      <c r="CB38" s="14" t="s">
        <v>71</v>
      </c>
      <c r="CD38" s="11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137" t="str">
        <f t="shared" si="0"/>
        <v/>
      </c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 t="str">
        <f t="shared" si="1"/>
        <v/>
      </c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4" t="s">
        <v>71</v>
      </c>
    </row>
    <row r="39" spans="2:128" x14ac:dyDescent="0.3">
      <c r="B39" s="11"/>
      <c r="C39" s="22" t="s">
        <v>49</v>
      </c>
      <c r="D39" s="14" t="s">
        <v>71</v>
      </c>
      <c r="F39" s="11"/>
      <c r="G39" s="34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0" t="str">
        <f t="shared" si="2"/>
        <v/>
      </c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 t="str">
        <f t="shared" si="3"/>
        <v/>
      </c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" t="s">
        <v>71</v>
      </c>
      <c r="AQ39" s="11"/>
      <c r="AR39" s="154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6"/>
      <c r="CB39" s="14" t="s">
        <v>71</v>
      </c>
      <c r="CD39" s="11"/>
      <c r="CE39" s="157"/>
      <c r="CF39" s="157"/>
      <c r="CG39" s="157"/>
      <c r="CH39" s="157"/>
      <c r="CI39" s="157"/>
      <c r="CJ39" s="157"/>
      <c r="CK39" s="157"/>
      <c r="CL39" s="157"/>
      <c r="CM39" s="157"/>
      <c r="CN39" s="157"/>
      <c r="CO39" s="157"/>
      <c r="CP39" s="157"/>
      <c r="CQ39" s="157"/>
      <c r="CR39" s="157"/>
      <c r="CS39" s="157"/>
      <c r="CT39" s="157"/>
      <c r="CU39" s="157"/>
      <c r="CV39" s="157"/>
      <c r="CW39" s="157"/>
      <c r="CX39" s="157"/>
      <c r="CY39" s="157"/>
      <c r="CZ39" s="157"/>
      <c r="DA39" s="157"/>
      <c r="DB39" s="138" t="str">
        <f t="shared" si="0"/>
        <v/>
      </c>
      <c r="DC39" s="138"/>
      <c r="DD39" s="138"/>
      <c r="DE39" s="138"/>
      <c r="DF39" s="138"/>
      <c r="DG39" s="138"/>
      <c r="DH39" s="138"/>
      <c r="DI39" s="138"/>
      <c r="DJ39" s="138"/>
      <c r="DK39" s="138"/>
      <c r="DL39" s="138"/>
      <c r="DM39" s="138" t="str">
        <f t="shared" si="1"/>
        <v/>
      </c>
      <c r="DN39" s="138"/>
      <c r="DO39" s="138"/>
      <c r="DP39" s="138"/>
      <c r="DQ39" s="138"/>
      <c r="DR39" s="138"/>
      <c r="DS39" s="138"/>
      <c r="DT39" s="138"/>
      <c r="DU39" s="138"/>
      <c r="DV39" s="138"/>
      <c r="DW39" s="138"/>
      <c r="DX39" s="14" t="s">
        <v>71</v>
      </c>
    </row>
    <row r="40" spans="2:128" ht="14.4" customHeight="1" x14ac:dyDescent="0.3">
      <c r="B40" s="11"/>
      <c r="C40" s="21" t="s">
        <v>50</v>
      </c>
      <c r="D40" s="14" t="s">
        <v>71</v>
      </c>
      <c r="F40" s="11"/>
      <c r="G40" s="35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37" t="str">
        <f t="shared" si="2"/>
        <v/>
      </c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 t="str">
        <f t="shared" si="3"/>
        <v/>
      </c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4" t="s">
        <v>71</v>
      </c>
      <c r="AQ40" s="11"/>
      <c r="AR40" s="118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20"/>
      <c r="CB40" s="14" t="s">
        <v>71</v>
      </c>
      <c r="CD40" s="11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49"/>
      <c r="DB40" s="137" t="str">
        <f t="shared" si="0"/>
        <v/>
      </c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 t="str">
        <f t="shared" si="1"/>
        <v/>
      </c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4" t="s">
        <v>71</v>
      </c>
    </row>
    <row r="41" spans="2:128" ht="14.4" customHeight="1" x14ac:dyDescent="0.3">
      <c r="B41" s="11"/>
      <c r="C41" s="22" t="s">
        <v>51</v>
      </c>
      <c r="D41" s="14" t="s">
        <v>71</v>
      </c>
      <c r="F41" s="11"/>
      <c r="G41" s="34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0" t="str">
        <f t="shared" si="2"/>
        <v/>
      </c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 t="str">
        <f t="shared" si="3"/>
        <v/>
      </c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" t="s">
        <v>71</v>
      </c>
      <c r="AQ41" s="11"/>
      <c r="AR41" s="154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6"/>
      <c r="CB41" s="14" t="s">
        <v>71</v>
      </c>
      <c r="CD41" s="11"/>
      <c r="CE41" s="157"/>
      <c r="CF41" s="157"/>
      <c r="CG41" s="157"/>
      <c r="CH41" s="157"/>
      <c r="CI41" s="157"/>
      <c r="CJ41" s="157"/>
      <c r="CK41" s="157"/>
      <c r="CL41" s="157"/>
      <c r="CM41" s="157"/>
      <c r="CN41" s="157"/>
      <c r="CO41" s="157"/>
      <c r="CP41" s="157"/>
      <c r="CQ41" s="157"/>
      <c r="CR41" s="157"/>
      <c r="CS41" s="157"/>
      <c r="CT41" s="157"/>
      <c r="CU41" s="157"/>
      <c r="CV41" s="157"/>
      <c r="CW41" s="157"/>
      <c r="CX41" s="157"/>
      <c r="CY41" s="157"/>
      <c r="CZ41" s="157"/>
      <c r="DA41" s="157"/>
      <c r="DB41" s="138" t="str">
        <f t="shared" si="0"/>
        <v/>
      </c>
      <c r="DC41" s="138"/>
      <c r="DD41" s="138"/>
      <c r="DE41" s="138"/>
      <c r="DF41" s="138"/>
      <c r="DG41" s="138"/>
      <c r="DH41" s="138"/>
      <c r="DI41" s="138"/>
      <c r="DJ41" s="138"/>
      <c r="DK41" s="138"/>
      <c r="DL41" s="138"/>
      <c r="DM41" s="138" t="str">
        <f t="shared" si="1"/>
        <v/>
      </c>
      <c r="DN41" s="138"/>
      <c r="DO41" s="138"/>
      <c r="DP41" s="138"/>
      <c r="DQ41" s="138"/>
      <c r="DR41" s="138"/>
      <c r="DS41" s="138"/>
      <c r="DT41" s="138"/>
      <c r="DU41" s="138"/>
      <c r="DV41" s="138"/>
      <c r="DW41" s="138"/>
      <c r="DX41" s="14" t="s">
        <v>71</v>
      </c>
    </row>
    <row r="42" spans="2:128" ht="14.4" customHeight="1" x14ac:dyDescent="0.3">
      <c r="B42" s="11"/>
      <c r="C42" s="21" t="s">
        <v>52</v>
      </c>
      <c r="D42" s="14" t="s">
        <v>71</v>
      </c>
      <c r="F42" s="11"/>
      <c r="G42" s="35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37" t="str">
        <f t="shared" si="2"/>
        <v/>
      </c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 t="str">
        <f t="shared" si="3"/>
        <v/>
      </c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4" t="s">
        <v>71</v>
      </c>
      <c r="AQ42" s="11"/>
      <c r="AR42" s="118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20"/>
      <c r="CB42" s="14" t="s">
        <v>71</v>
      </c>
      <c r="CD42" s="11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137" t="str">
        <f t="shared" si="0"/>
        <v/>
      </c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 t="str">
        <f t="shared" si="1"/>
        <v/>
      </c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4" t="s">
        <v>71</v>
      </c>
    </row>
    <row r="43" spans="2:128" ht="14.4" customHeight="1" x14ac:dyDescent="0.3">
      <c r="B43" s="11"/>
      <c r="C43" s="22" t="s">
        <v>53</v>
      </c>
      <c r="D43" s="14" t="s">
        <v>71</v>
      </c>
      <c r="F43" s="11"/>
      <c r="G43" s="34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0" t="str">
        <f t="shared" si="2"/>
        <v/>
      </c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 t="str">
        <f t="shared" si="3"/>
        <v/>
      </c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" t="s">
        <v>71</v>
      </c>
      <c r="AQ43" s="11"/>
      <c r="AR43" s="154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6"/>
      <c r="CB43" s="14" t="s">
        <v>71</v>
      </c>
      <c r="CD43" s="11"/>
      <c r="CE43" s="157"/>
      <c r="CF43" s="157"/>
      <c r="CG43" s="157"/>
      <c r="CH43" s="157"/>
      <c r="CI43" s="157"/>
      <c r="CJ43" s="157"/>
      <c r="CK43" s="157"/>
      <c r="CL43" s="157"/>
      <c r="CM43" s="157"/>
      <c r="CN43" s="157"/>
      <c r="CO43" s="157"/>
      <c r="CP43" s="157"/>
      <c r="CQ43" s="157"/>
      <c r="CR43" s="157"/>
      <c r="CS43" s="157"/>
      <c r="CT43" s="157"/>
      <c r="CU43" s="157"/>
      <c r="CV43" s="157"/>
      <c r="CW43" s="157"/>
      <c r="CX43" s="157"/>
      <c r="CY43" s="157"/>
      <c r="CZ43" s="157"/>
      <c r="DA43" s="157"/>
      <c r="DB43" s="138" t="str">
        <f t="shared" si="0"/>
        <v/>
      </c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 t="str">
        <f t="shared" si="1"/>
        <v/>
      </c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4" t="s">
        <v>71</v>
      </c>
    </row>
    <row r="44" spans="2:128" ht="14.4" customHeight="1" x14ac:dyDescent="0.3">
      <c r="B44" s="11"/>
      <c r="C44" s="21"/>
      <c r="D44" s="14" t="s">
        <v>71</v>
      </c>
      <c r="F44" s="11"/>
      <c r="G44" s="35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37" t="str">
        <f t="shared" si="2"/>
        <v/>
      </c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 t="str">
        <f t="shared" si="3"/>
        <v/>
      </c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4" t="s">
        <v>71</v>
      </c>
      <c r="AQ44" s="11"/>
      <c r="AR44" s="118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20"/>
      <c r="CB44" s="14" t="s">
        <v>71</v>
      </c>
      <c r="CD44" s="11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9"/>
      <c r="CR44" s="149"/>
      <c r="CS44" s="149"/>
      <c r="CT44" s="149"/>
      <c r="CU44" s="149"/>
      <c r="CV44" s="149"/>
      <c r="CW44" s="149"/>
      <c r="CX44" s="149"/>
      <c r="CY44" s="149"/>
      <c r="CZ44" s="149"/>
      <c r="DA44" s="149"/>
      <c r="DB44" s="137" t="str">
        <f t="shared" si="0"/>
        <v/>
      </c>
      <c r="DC44" s="137"/>
      <c r="DD44" s="137"/>
      <c r="DE44" s="137"/>
      <c r="DF44" s="137"/>
      <c r="DG44" s="137"/>
      <c r="DH44" s="137"/>
      <c r="DI44" s="137"/>
      <c r="DJ44" s="137"/>
      <c r="DK44" s="137"/>
      <c r="DL44" s="137"/>
      <c r="DM44" s="137" t="str">
        <f t="shared" si="1"/>
        <v/>
      </c>
      <c r="DN44" s="137"/>
      <c r="DO44" s="137"/>
      <c r="DP44" s="137"/>
      <c r="DQ44" s="137"/>
      <c r="DR44" s="137"/>
      <c r="DS44" s="137"/>
      <c r="DT44" s="137"/>
      <c r="DU44" s="137"/>
      <c r="DV44" s="137"/>
      <c r="DW44" s="137"/>
      <c r="DX44" s="14" t="s">
        <v>71</v>
      </c>
    </row>
    <row r="45" spans="2:128" ht="14.4" customHeight="1" x14ac:dyDescent="0.3">
      <c r="B45" s="11"/>
      <c r="C45" s="22"/>
      <c r="D45" s="14" t="s">
        <v>71</v>
      </c>
      <c r="F45" s="11"/>
      <c r="G45" s="34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0" t="str">
        <f t="shared" si="2"/>
        <v/>
      </c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 t="str">
        <f t="shared" si="3"/>
        <v/>
      </c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" t="s">
        <v>71</v>
      </c>
      <c r="AQ45" s="11"/>
      <c r="AR45" s="154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6"/>
      <c r="CB45" s="14" t="s">
        <v>71</v>
      </c>
      <c r="CD45" s="11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38" t="str">
        <f t="shared" si="0"/>
        <v/>
      </c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 t="str">
        <f t="shared" si="1"/>
        <v/>
      </c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4" t="s">
        <v>71</v>
      </c>
    </row>
    <row r="46" spans="2:128" ht="14.4" customHeight="1" x14ac:dyDescent="0.3">
      <c r="B46" s="11"/>
      <c r="C46" s="21"/>
      <c r="D46" s="14" t="s">
        <v>71</v>
      </c>
      <c r="F46" s="11"/>
      <c r="G46" s="35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37" t="str">
        <f t="shared" si="2"/>
        <v/>
      </c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 t="str">
        <f t="shared" si="3"/>
        <v/>
      </c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4" t="s">
        <v>71</v>
      </c>
      <c r="AQ46" s="11"/>
      <c r="AR46" s="118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20"/>
      <c r="CB46" s="14" t="s">
        <v>71</v>
      </c>
      <c r="CD46" s="11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9"/>
      <c r="CR46" s="149"/>
      <c r="CS46" s="149"/>
      <c r="CT46" s="149"/>
      <c r="CU46" s="149"/>
      <c r="CV46" s="149"/>
      <c r="CW46" s="149"/>
      <c r="CX46" s="149"/>
      <c r="CY46" s="149"/>
      <c r="CZ46" s="149"/>
      <c r="DA46" s="149"/>
      <c r="DB46" s="137" t="str">
        <f t="shared" si="0"/>
        <v/>
      </c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 t="str">
        <f t="shared" si="1"/>
        <v/>
      </c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14" t="s">
        <v>71</v>
      </c>
    </row>
    <row r="47" spans="2:128" ht="14.4" customHeight="1" x14ac:dyDescent="0.3">
      <c r="B47" s="11"/>
      <c r="C47" s="22"/>
      <c r="D47" s="14" t="s">
        <v>71</v>
      </c>
      <c r="F47" s="11"/>
      <c r="G47" s="34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0" t="str">
        <f t="shared" si="2"/>
        <v/>
      </c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 t="str">
        <f t="shared" si="3"/>
        <v/>
      </c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" t="s">
        <v>71</v>
      </c>
      <c r="AQ47" s="11"/>
      <c r="AR47" s="154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6"/>
      <c r="CB47" s="14" t="s">
        <v>71</v>
      </c>
      <c r="CD47" s="11"/>
      <c r="CE47" s="157"/>
      <c r="CF47" s="157"/>
      <c r="CG47" s="157"/>
      <c r="CH47" s="157"/>
      <c r="CI47" s="157"/>
      <c r="CJ47" s="157"/>
      <c r="CK47" s="157"/>
      <c r="CL47" s="157"/>
      <c r="CM47" s="157"/>
      <c r="CN47" s="157"/>
      <c r="CO47" s="157"/>
      <c r="CP47" s="157"/>
      <c r="CQ47" s="157"/>
      <c r="CR47" s="157"/>
      <c r="CS47" s="157"/>
      <c r="CT47" s="157"/>
      <c r="CU47" s="157"/>
      <c r="CV47" s="157"/>
      <c r="CW47" s="157"/>
      <c r="CX47" s="157"/>
      <c r="CY47" s="157"/>
      <c r="CZ47" s="157"/>
      <c r="DA47" s="157"/>
      <c r="DB47" s="138" t="str">
        <f t="shared" si="0"/>
        <v/>
      </c>
      <c r="DC47" s="138"/>
      <c r="DD47" s="138"/>
      <c r="DE47" s="138"/>
      <c r="DF47" s="138"/>
      <c r="DG47" s="138"/>
      <c r="DH47" s="138"/>
      <c r="DI47" s="138"/>
      <c r="DJ47" s="138"/>
      <c r="DK47" s="138"/>
      <c r="DL47" s="138"/>
      <c r="DM47" s="138" t="str">
        <f t="shared" si="1"/>
        <v/>
      </c>
      <c r="DN47" s="138"/>
      <c r="DO47" s="138"/>
      <c r="DP47" s="138"/>
      <c r="DQ47" s="138"/>
      <c r="DR47" s="138"/>
      <c r="DS47" s="138"/>
      <c r="DT47" s="138"/>
      <c r="DU47" s="138"/>
      <c r="DV47" s="138"/>
      <c r="DW47" s="138"/>
      <c r="DX47" s="14" t="s">
        <v>71</v>
      </c>
    </row>
    <row r="48" spans="2:128" ht="14.4" customHeight="1" x14ac:dyDescent="0.3">
      <c r="B48" s="11"/>
      <c r="C48" s="21"/>
      <c r="D48" s="14" t="s">
        <v>71</v>
      </c>
      <c r="F48" s="11"/>
      <c r="G48" s="35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37" t="str">
        <f t="shared" si="2"/>
        <v/>
      </c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 t="str">
        <f t="shared" si="3"/>
        <v/>
      </c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4" t="s">
        <v>71</v>
      </c>
      <c r="AQ48" s="11"/>
      <c r="AR48" s="118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20"/>
      <c r="CB48" s="14" t="s">
        <v>71</v>
      </c>
      <c r="CD48" s="11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137" t="str">
        <f t="shared" si="0"/>
        <v/>
      </c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 t="str">
        <f t="shared" si="1"/>
        <v/>
      </c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4" t="s">
        <v>71</v>
      </c>
    </row>
    <row r="49" spans="2:128" ht="14.4" customHeight="1" x14ac:dyDescent="0.3">
      <c r="B49" s="11"/>
      <c r="C49" s="22"/>
      <c r="D49" s="14" t="s">
        <v>71</v>
      </c>
      <c r="F49" s="11"/>
      <c r="G49" s="34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0" t="str">
        <f t="shared" si="2"/>
        <v/>
      </c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 t="str">
        <f t="shared" si="3"/>
        <v/>
      </c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" t="s">
        <v>71</v>
      </c>
      <c r="AQ49" s="11"/>
      <c r="AR49" s="154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6"/>
      <c r="CB49" s="14" t="s">
        <v>71</v>
      </c>
      <c r="CD49" s="11"/>
      <c r="CE49" s="157"/>
      <c r="CF49" s="157"/>
      <c r="CG49" s="157"/>
      <c r="CH49" s="157"/>
      <c r="CI49" s="157"/>
      <c r="CJ49" s="157"/>
      <c r="CK49" s="157"/>
      <c r="CL49" s="157"/>
      <c r="CM49" s="157"/>
      <c r="CN49" s="157"/>
      <c r="CO49" s="157"/>
      <c r="CP49" s="157"/>
      <c r="CQ49" s="157"/>
      <c r="CR49" s="157"/>
      <c r="CS49" s="157"/>
      <c r="CT49" s="157"/>
      <c r="CU49" s="157"/>
      <c r="CV49" s="157"/>
      <c r="CW49" s="157"/>
      <c r="CX49" s="157"/>
      <c r="CY49" s="157"/>
      <c r="CZ49" s="157"/>
      <c r="DA49" s="157"/>
      <c r="DB49" s="138" t="str">
        <f t="shared" si="0"/>
        <v/>
      </c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 t="str">
        <f t="shared" si="1"/>
        <v/>
      </c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4" t="s">
        <v>71</v>
      </c>
    </row>
    <row r="50" spans="2:128" ht="14.4" customHeight="1" x14ac:dyDescent="0.3">
      <c r="B50" s="11"/>
      <c r="C50" s="21"/>
      <c r="D50" s="14" t="s">
        <v>71</v>
      </c>
      <c r="F50" s="11"/>
      <c r="G50" s="35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37" t="str">
        <f t="shared" si="2"/>
        <v/>
      </c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 t="str">
        <f t="shared" si="3"/>
        <v/>
      </c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4" t="s">
        <v>71</v>
      </c>
      <c r="AQ50" s="11"/>
      <c r="AR50" s="118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20"/>
      <c r="CB50" s="14" t="s">
        <v>71</v>
      </c>
      <c r="CD50" s="11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9"/>
      <c r="CR50" s="149"/>
      <c r="CS50" s="149"/>
      <c r="CT50" s="149"/>
      <c r="CU50" s="149"/>
      <c r="CV50" s="149"/>
      <c r="CW50" s="149"/>
      <c r="CX50" s="149"/>
      <c r="CY50" s="149"/>
      <c r="CZ50" s="149"/>
      <c r="DA50" s="149"/>
      <c r="DB50" s="137" t="str">
        <f t="shared" si="0"/>
        <v/>
      </c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 t="str">
        <f t="shared" si="1"/>
        <v/>
      </c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14" t="s">
        <v>71</v>
      </c>
    </row>
    <row r="51" spans="2:128" ht="14.4" customHeight="1" x14ac:dyDescent="0.3">
      <c r="B51" s="11"/>
      <c r="C51" s="22"/>
      <c r="D51" s="14" t="s">
        <v>71</v>
      </c>
      <c r="F51" s="11"/>
      <c r="G51" s="34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0" t="str">
        <f t="shared" si="2"/>
        <v/>
      </c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 t="str">
        <f t="shared" si="3"/>
        <v/>
      </c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" t="s">
        <v>71</v>
      </c>
      <c r="AQ51" s="11"/>
      <c r="AR51" s="154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6"/>
      <c r="CB51" s="14" t="s">
        <v>71</v>
      </c>
      <c r="CD51" s="11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38" t="str">
        <f t="shared" si="0"/>
        <v/>
      </c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 t="str">
        <f t="shared" si="1"/>
        <v/>
      </c>
      <c r="DN51" s="138"/>
      <c r="DO51" s="138"/>
      <c r="DP51" s="138"/>
      <c r="DQ51" s="138"/>
      <c r="DR51" s="138"/>
      <c r="DS51" s="138"/>
      <c r="DT51" s="138"/>
      <c r="DU51" s="138"/>
      <c r="DV51" s="138"/>
      <c r="DW51" s="138"/>
      <c r="DX51" s="14" t="s">
        <v>71</v>
      </c>
    </row>
    <row r="52" spans="2:128" ht="14.4" customHeight="1" x14ac:dyDescent="0.3">
      <c r="B52" s="11"/>
      <c r="C52" s="21"/>
      <c r="D52" s="14" t="s">
        <v>71</v>
      </c>
      <c r="F52" s="11"/>
      <c r="G52" s="35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37" t="str">
        <f t="shared" si="2"/>
        <v/>
      </c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 t="str">
        <f t="shared" si="3"/>
        <v/>
      </c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4" t="s">
        <v>71</v>
      </c>
      <c r="AQ52" s="11"/>
      <c r="AR52" s="118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/>
      <c r="CA52" s="120"/>
      <c r="CB52" s="14" t="s">
        <v>71</v>
      </c>
      <c r="CD52" s="11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9"/>
      <c r="CR52" s="149"/>
      <c r="CS52" s="149"/>
      <c r="CT52" s="149"/>
      <c r="CU52" s="149"/>
      <c r="CV52" s="149"/>
      <c r="CW52" s="149"/>
      <c r="CX52" s="149"/>
      <c r="CY52" s="149"/>
      <c r="CZ52" s="149"/>
      <c r="DA52" s="149"/>
      <c r="DB52" s="137" t="str">
        <f t="shared" si="0"/>
        <v/>
      </c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 t="str">
        <f t="shared" si="1"/>
        <v/>
      </c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14" t="s">
        <v>71</v>
      </c>
    </row>
    <row r="53" spans="2:128" ht="14.4" customHeight="1" x14ac:dyDescent="0.3">
      <c r="B53" s="11"/>
      <c r="C53" s="22"/>
      <c r="D53" s="14" t="s">
        <v>71</v>
      </c>
      <c r="F53" s="11"/>
      <c r="G53" s="34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0" t="str">
        <f t="shared" si="2"/>
        <v/>
      </c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 t="str">
        <f t="shared" si="3"/>
        <v/>
      </c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" t="s">
        <v>71</v>
      </c>
      <c r="AQ53" s="11"/>
      <c r="AR53" s="154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6"/>
      <c r="CB53" s="14" t="s">
        <v>71</v>
      </c>
      <c r="CD53" s="11"/>
      <c r="CE53" s="157"/>
      <c r="CF53" s="157"/>
      <c r="CG53" s="157"/>
      <c r="CH53" s="157"/>
      <c r="CI53" s="157"/>
      <c r="CJ53" s="157"/>
      <c r="CK53" s="157"/>
      <c r="CL53" s="157"/>
      <c r="CM53" s="157"/>
      <c r="CN53" s="157"/>
      <c r="CO53" s="157"/>
      <c r="CP53" s="157"/>
      <c r="CQ53" s="157"/>
      <c r="CR53" s="157"/>
      <c r="CS53" s="157"/>
      <c r="CT53" s="157"/>
      <c r="CU53" s="157"/>
      <c r="CV53" s="157"/>
      <c r="CW53" s="157"/>
      <c r="CX53" s="157"/>
      <c r="CY53" s="157"/>
      <c r="CZ53" s="157"/>
      <c r="DA53" s="157"/>
      <c r="DB53" s="138" t="str">
        <f t="shared" si="0"/>
        <v/>
      </c>
      <c r="DC53" s="138"/>
      <c r="DD53" s="138"/>
      <c r="DE53" s="138"/>
      <c r="DF53" s="138"/>
      <c r="DG53" s="138"/>
      <c r="DH53" s="138"/>
      <c r="DI53" s="138"/>
      <c r="DJ53" s="138"/>
      <c r="DK53" s="138"/>
      <c r="DL53" s="138"/>
      <c r="DM53" s="138" t="str">
        <f t="shared" si="1"/>
        <v/>
      </c>
      <c r="DN53" s="138"/>
      <c r="DO53" s="138"/>
      <c r="DP53" s="138"/>
      <c r="DQ53" s="138"/>
      <c r="DR53" s="138"/>
      <c r="DS53" s="138"/>
      <c r="DT53" s="138"/>
      <c r="DU53" s="138"/>
      <c r="DV53" s="138"/>
      <c r="DW53" s="138"/>
      <c r="DX53" s="14" t="s">
        <v>71</v>
      </c>
    </row>
    <row r="54" spans="2:128" ht="6.3" customHeight="1" x14ac:dyDescent="0.3">
      <c r="B54" s="12"/>
      <c r="C54" s="13"/>
      <c r="D54" s="8"/>
      <c r="F54" s="12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8"/>
      <c r="AQ54" s="12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8"/>
      <c r="CD54" s="12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8"/>
    </row>
    <row r="55" spans="2:128" ht="14.4" customHeight="1" x14ac:dyDescent="0.3"/>
  </sheetData>
  <sheetProtection algorithmName="SHA-512" hashValue="V1lLcKXBG38EIbD3n9iw/eXblBzI25mDIg0G1OZtdWdpRpGDUsV0VwE9OBMHN2mI3+h0PJaX+fXibqnxxhWllw==" saltValue="KEefDJfRPeIJfPyRAB8scg==" spinCount="100000" sheet="1" objects="1" scenarios="1"/>
  <mergeCells count="257">
    <mergeCell ref="DA17:DJ17"/>
    <mergeCell ref="DA18:DJ18"/>
    <mergeCell ref="DA19:DJ19"/>
    <mergeCell ref="DM53:DW53"/>
    <mergeCell ref="B3:AQ4"/>
    <mergeCell ref="CQ9:CZ9"/>
    <mergeCell ref="CQ11:CZ11"/>
    <mergeCell ref="CQ16:CZ16"/>
    <mergeCell ref="CQ17:CZ17"/>
    <mergeCell ref="CQ18:CZ18"/>
    <mergeCell ref="CQ19:CZ19"/>
    <mergeCell ref="CQ51:DA51"/>
    <mergeCell ref="DB51:DL51"/>
    <mergeCell ref="DM51:DW51"/>
    <mergeCell ref="CQ52:DA52"/>
    <mergeCell ref="DB52:DL52"/>
    <mergeCell ref="DM52:DW52"/>
    <mergeCell ref="CQ49:DA49"/>
    <mergeCell ref="DB49:DL49"/>
    <mergeCell ref="DM49:DW49"/>
    <mergeCell ref="CQ28:DA28"/>
    <mergeCell ref="DB28:DL28"/>
    <mergeCell ref="U5:AQ5"/>
    <mergeCell ref="K8:ED8"/>
    <mergeCell ref="DU9:ED9"/>
    <mergeCell ref="DM50:DW50"/>
    <mergeCell ref="CQ47:DA47"/>
    <mergeCell ref="DB47:DL47"/>
    <mergeCell ref="DM47:DW47"/>
    <mergeCell ref="CQ48:DA48"/>
    <mergeCell ref="DB48:DL48"/>
    <mergeCell ref="DM48:DW48"/>
    <mergeCell ref="CG9:CP9"/>
    <mergeCell ref="CG11:CP11"/>
    <mergeCell ref="CG16:CP16"/>
    <mergeCell ref="CG17:CP17"/>
    <mergeCell ref="CG18:CP18"/>
    <mergeCell ref="DU11:ED11"/>
    <mergeCell ref="DU16:ED16"/>
    <mergeCell ref="DU17:ED17"/>
    <mergeCell ref="DU18:ED18"/>
    <mergeCell ref="DU19:ED19"/>
    <mergeCell ref="DK9:DT9"/>
    <mergeCell ref="DK11:DT11"/>
    <mergeCell ref="DA11:DJ11"/>
    <mergeCell ref="DA16:DJ16"/>
    <mergeCell ref="DK16:DT16"/>
    <mergeCell ref="DK17:DT17"/>
    <mergeCell ref="DK18:DT18"/>
    <mergeCell ref="DK19:DT19"/>
    <mergeCell ref="DA9:DJ9"/>
    <mergeCell ref="DM45:DW45"/>
    <mergeCell ref="CQ46:DA46"/>
    <mergeCell ref="DB46:DL46"/>
    <mergeCell ref="DM46:DW46"/>
    <mergeCell ref="DB43:DL43"/>
    <mergeCell ref="DM43:DW43"/>
    <mergeCell ref="CQ44:DA44"/>
    <mergeCell ref="DB44:DL44"/>
    <mergeCell ref="DM44:DW44"/>
    <mergeCell ref="DM41:DW41"/>
    <mergeCell ref="CQ42:DA42"/>
    <mergeCell ref="DB42:DL42"/>
    <mergeCell ref="DM42:DW42"/>
    <mergeCell ref="DM35:DW35"/>
    <mergeCell ref="CQ36:DA36"/>
    <mergeCell ref="DB36:DL36"/>
    <mergeCell ref="DM36:DW36"/>
    <mergeCell ref="DM39:DW39"/>
    <mergeCell ref="DM40:DW40"/>
    <mergeCell ref="CQ27:DA27"/>
    <mergeCell ref="DB27:DL27"/>
    <mergeCell ref="CE52:CP52"/>
    <mergeCell ref="CE53:CP53"/>
    <mergeCell ref="CE47:CP47"/>
    <mergeCell ref="CE48:CP48"/>
    <mergeCell ref="CE49:CP49"/>
    <mergeCell ref="CE50:CP50"/>
    <mergeCell ref="CE51:CP51"/>
    <mergeCell ref="CQ39:DA39"/>
    <mergeCell ref="DB39:DL39"/>
    <mergeCell ref="CQ40:DA40"/>
    <mergeCell ref="DB40:DL40"/>
    <mergeCell ref="CQ43:DA43"/>
    <mergeCell ref="CQ41:DA41"/>
    <mergeCell ref="DB41:DL41"/>
    <mergeCell ref="CQ45:DA45"/>
    <mergeCell ref="DB45:DL45"/>
    <mergeCell ref="CQ50:DA50"/>
    <mergeCell ref="DB50:DL50"/>
    <mergeCell ref="CQ53:DA53"/>
    <mergeCell ref="DB53:DL53"/>
    <mergeCell ref="DM27:DW27"/>
    <mergeCell ref="CQ30:DA30"/>
    <mergeCell ref="DB30:DL30"/>
    <mergeCell ref="DM30:DW30"/>
    <mergeCell ref="CQ34:DA34"/>
    <mergeCell ref="DB34:DL34"/>
    <mergeCell ref="DM34:DW34"/>
    <mergeCell ref="DM28:DW28"/>
    <mergeCell ref="CQ35:DA35"/>
    <mergeCell ref="DB35:DL35"/>
    <mergeCell ref="CQ37:DA37"/>
    <mergeCell ref="DB37:DL37"/>
    <mergeCell ref="DM37:DW37"/>
    <mergeCell ref="CQ38:DA38"/>
    <mergeCell ref="DB38:DL38"/>
    <mergeCell ref="DM38:DW38"/>
    <mergeCell ref="CE46:CP46"/>
    <mergeCell ref="CE40:CP40"/>
    <mergeCell ref="CE41:CP41"/>
    <mergeCell ref="CE42:CP42"/>
    <mergeCell ref="CE43:CP43"/>
    <mergeCell ref="CE44:CP44"/>
    <mergeCell ref="CE45:CP45"/>
    <mergeCell ref="CE36:CP36"/>
    <mergeCell ref="CE37:CP37"/>
    <mergeCell ref="CE38:CP38"/>
    <mergeCell ref="CE39:CP39"/>
    <mergeCell ref="BC9:BL9"/>
    <mergeCell ref="BC11:BL11"/>
    <mergeCell ref="BC16:BL16"/>
    <mergeCell ref="BC17:BL17"/>
    <mergeCell ref="BC18:BL18"/>
    <mergeCell ref="BC19:BL19"/>
    <mergeCell ref="CE30:CP30"/>
    <mergeCell ref="CE27:CP27"/>
    <mergeCell ref="AR25:CA25"/>
    <mergeCell ref="AR9:BB9"/>
    <mergeCell ref="AR11:BB11"/>
    <mergeCell ref="AR16:BB16"/>
    <mergeCell ref="AR17:BB17"/>
    <mergeCell ref="AR18:BB18"/>
    <mergeCell ref="AR19:BB19"/>
    <mergeCell ref="CG19:CP19"/>
    <mergeCell ref="BW9:CF9"/>
    <mergeCell ref="BW11:CF11"/>
    <mergeCell ref="CE28:CP28"/>
    <mergeCell ref="BM9:BV9"/>
    <mergeCell ref="BM11:BV11"/>
    <mergeCell ref="AR48:CA48"/>
    <mergeCell ref="AR49:CA49"/>
    <mergeCell ref="AR50:CA50"/>
    <mergeCell ref="AR36:CA36"/>
    <mergeCell ref="AR37:CA37"/>
    <mergeCell ref="AR38:CA38"/>
    <mergeCell ref="AR39:CA39"/>
    <mergeCell ref="AR40:CA40"/>
    <mergeCell ref="AR41:CA41"/>
    <mergeCell ref="AR51:CA51"/>
    <mergeCell ref="AR52:CA52"/>
    <mergeCell ref="AR53:CA53"/>
    <mergeCell ref="AR42:CA42"/>
    <mergeCell ref="AR43:CA43"/>
    <mergeCell ref="AR44:CA44"/>
    <mergeCell ref="AR45:CA45"/>
    <mergeCell ref="AR46:CA46"/>
    <mergeCell ref="AR47:CA47"/>
    <mergeCell ref="AG16:AQ16"/>
    <mergeCell ref="AG17:AQ17"/>
    <mergeCell ref="AG18:AQ18"/>
    <mergeCell ref="AG19:AQ19"/>
    <mergeCell ref="AR34:CA34"/>
    <mergeCell ref="AR35:CA35"/>
    <mergeCell ref="AD30:AN30"/>
    <mergeCell ref="BM16:BV16"/>
    <mergeCell ref="BM17:BV17"/>
    <mergeCell ref="BM18:BV18"/>
    <mergeCell ref="BM19:BV19"/>
    <mergeCell ref="AD28:AN28"/>
    <mergeCell ref="BW16:CF16"/>
    <mergeCell ref="BW17:CF17"/>
    <mergeCell ref="BW18:CF18"/>
    <mergeCell ref="BW19:CF19"/>
    <mergeCell ref="CE34:CP34"/>
    <mergeCell ref="CE35:CP35"/>
    <mergeCell ref="AD50:AN50"/>
    <mergeCell ref="AD52:AN52"/>
    <mergeCell ref="V9:AF9"/>
    <mergeCell ref="V11:AF11"/>
    <mergeCell ref="V16:AF16"/>
    <mergeCell ref="V17:AF17"/>
    <mergeCell ref="V18:AF18"/>
    <mergeCell ref="V19:AF19"/>
    <mergeCell ref="AG9:AQ9"/>
    <mergeCell ref="AG11:AQ11"/>
    <mergeCell ref="AD38:AN38"/>
    <mergeCell ref="AD40:AN40"/>
    <mergeCell ref="AD42:AN42"/>
    <mergeCell ref="AD44:AN44"/>
    <mergeCell ref="AD46:AN46"/>
    <mergeCell ref="AD48:AN48"/>
    <mergeCell ref="AD51:AN51"/>
    <mergeCell ref="S28:AC28"/>
    <mergeCell ref="S37:AC37"/>
    <mergeCell ref="AD37:AN37"/>
    <mergeCell ref="S30:AC30"/>
    <mergeCell ref="K9:U9"/>
    <mergeCell ref="K11:U11"/>
    <mergeCell ref="K16:U16"/>
    <mergeCell ref="H53:R53"/>
    <mergeCell ref="H38:R38"/>
    <mergeCell ref="H40:R40"/>
    <mergeCell ref="H42:R42"/>
    <mergeCell ref="H44:R44"/>
    <mergeCell ref="H46:R46"/>
    <mergeCell ref="H48:R48"/>
    <mergeCell ref="H50:R50"/>
    <mergeCell ref="S51:AC51"/>
    <mergeCell ref="S53:AC53"/>
    <mergeCell ref="H52:R52"/>
    <mergeCell ref="S38:AC38"/>
    <mergeCell ref="S40:AC40"/>
    <mergeCell ref="S42:AC42"/>
    <mergeCell ref="S44:AC44"/>
    <mergeCell ref="S46:AC46"/>
    <mergeCell ref="S48:AC48"/>
    <mergeCell ref="S50:AC50"/>
    <mergeCell ref="S52:AC52"/>
    <mergeCell ref="H49:R49"/>
    <mergeCell ref="H51:R51"/>
    <mergeCell ref="S36:AC36"/>
    <mergeCell ref="AD36:AN36"/>
    <mergeCell ref="H34:R34"/>
    <mergeCell ref="H36:R36"/>
    <mergeCell ref="H28:R28"/>
    <mergeCell ref="AD53:AN53"/>
    <mergeCell ref="H37:R37"/>
    <mergeCell ref="H39:R39"/>
    <mergeCell ref="H41:R41"/>
    <mergeCell ref="H43:R43"/>
    <mergeCell ref="H45:R45"/>
    <mergeCell ref="H47:R47"/>
    <mergeCell ref="S45:AC45"/>
    <mergeCell ref="AD45:AN45"/>
    <mergeCell ref="S47:AC47"/>
    <mergeCell ref="AD47:AN47"/>
    <mergeCell ref="S49:AC49"/>
    <mergeCell ref="AD49:AN49"/>
    <mergeCell ref="S39:AC39"/>
    <mergeCell ref="AD39:AN39"/>
    <mergeCell ref="S41:AC41"/>
    <mergeCell ref="AD41:AN41"/>
    <mergeCell ref="S43:AC43"/>
    <mergeCell ref="AD43:AN43"/>
    <mergeCell ref="K17:U17"/>
    <mergeCell ref="K18:U18"/>
    <mergeCell ref="K19:U19"/>
    <mergeCell ref="H30:R30"/>
    <mergeCell ref="S35:AC35"/>
    <mergeCell ref="AD35:AN35"/>
    <mergeCell ref="H35:R35"/>
    <mergeCell ref="H27:R27"/>
    <mergeCell ref="S27:AC27"/>
    <mergeCell ref="AD27:AN27"/>
    <mergeCell ref="S34:AC34"/>
    <mergeCell ref="AD34:AN34"/>
  </mergeCells>
  <dataValidations count="4">
    <dataValidation type="decimal" allowBlank="1" showInputMessage="1" showErrorMessage="1" sqref="CG18:CG19 DA18:DA19 AR18:AR19 BC18:BC19 BM18:BM19 BW18:BW19 K18:K19 DK18:DK19 DU18:DU19 V18:V19 AG18:AG19 CQ18:CQ19" xr:uid="{E718B3D2-5573-40B5-A4F9-37138114251B}">
      <formula1>-5000</formula1>
      <formula2>5000</formula2>
    </dataValidation>
    <dataValidation type="decimal" allowBlank="1" showInputMessage="1" showErrorMessage="1" error="Anschaffungwert kann zwischen_x000a_1 und 500.000 Euro liegen." sqref="G34:G53 CE34:CP53" xr:uid="{153303C2-CC9B-4BCA-93D3-FA44D7EA0E65}">
      <formula1>1</formula1>
      <formula2>500000</formula2>
    </dataValidation>
    <dataValidation type="whole" allowBlank="1" showInputMessage="1" showErrorMessage="1" error="Nutzungsdauer kann zwischen_x000a_1 und 25 Jahren sein." sqref="H34:R53 CQ34:DA53" xr:uid="{49118A6E-6511-441A-986F-92D8A4C57324}">
      <formula1>1</formula1>
      <formula2>25</formula2>
    </dataValidation>
    <dataValidation type="decimal" allowBlank="1" showInputMessage="1" showErrorMessage="1" error="Der Wert für Abschreibungsvorschau_x000a_sowie Geringwertige Wirtschaftsgüter_x000a_muss mit negativen Vorzeichen erfasst werden. Die Eingabe ist von_x000a_0 bis -5.000.000 zulässig." sqref="K16:ED17" xr:uid="{DE4FEEE0-AD1E-4BEE-9598-4D2259026D72}">
      <formula1>-5000000</formula1>
      <formula2>0</formula2>
    </dataValidation>
  </dataValidations>
  <hyperlinks>
    <hyperlink ref="U5" location="Erfolg_Planung!A1" display="Link zu Blatt &quot;Erfolg_Planung&quot;" xr:uid="{A578BFE4-0EFF-4392-AB30-356A6D55BA2E}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60" orientation="landscape" r:id="rId1"/>
  <headerFooter>
    <oddFooter>&amp;L&amp;"-,Kursiv"&amp;UPfad:&amp;"-,Standard"&amp;U &amp;Z
&amp;"-,Kursiv"&amp;UDatei:&amp;"-,Standard"&amp;U &amp;F&amp;C
Seite &amp;P von &amp;N&amp;R
&amp;"-,Kursiv"&amp;UBlatt:&amp;"-,Standard"&amp;U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C8780-7543-478B-9485-3844965BE3A9}">
  <sheetPr codeName="Tabelle5">
    <pageSetUpPr autoPageBreaks="0"/>
  </sheetPr>
  <dimension ref="A1:BM37"/>
  <sheetViews>
    <sheetView showGridLines="0" showRowColHeaders="0" zoomScale="85" zoomScaleNormal="85" workbookViewId="0">
      <pane ySplit="13" topLeftCell="A14" activePane="bottomLeft" state="frozen"/>
      <selection pane="bottomLeft" activeCell="K5" sqref="K5:M5"/>
    </sheetView>
  </sheetViews>
  <sheetFormatPr baseColWidth="10" defaultColWidth="0" defaultRowHeight="14.4" customHeight="1" zeroHeight="1" x14ac:dyDescent="0.3"/>
  <cols>
    <col min="1" max="1" width="2.21875" style="1" customWidth="1"/>
    <col min="2" max="2" width="1.109375" style="1" customWidth="1"/>
    <col min="3" max="3" width="47.109375" style="1" customWidth="1"/>
    <col min="4" max="6" width="1.109375" style="1" customWidth="1"/>
    <col min="7" max="7" width="14.88671875" style="1" customWidth="1"/>
    <col min="8" max="10" width="1.109375" style="1" customWidth="1"/>
    <col min="11" max="22" width="11.5546875" style="1" customWidth="1"/>
    <col min="23" max="23" width="1.109375" style="1" customWidth="1"/>
    <col min="24" max="24" width="2.109375" style="1" customWidth="1"/>
    <col min="25" max="65" width="0" style="1" hidden="1" customWidth="1"/>
    <col min="66" max="16384" width="11.5546875" style="1" hidden="1"/>
  </cols>
  <sheetData>
    <row r="1" spans="2:23" ht="1.8" customHeight="1" x14ac:dyDescent="0.3"/>
    <row r="2" spans="2:23" ht="39" customHeight="1" thickBot="1" x14ac:dyDescent="0.35"/>
    <row r="3" spans="2:23" ht="15" customHeight="1" thickTop="1" x14ac:dyDescent="0.3">
      <c r="B3" s="108" t="str">
        <f>Erfolg_Planung!B3 &amp; " / Personalkosten in Euro"</f>
        <v>ERFOLGSPLANUNG 2025 / Personalkosten in Euro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2:23" ht="15" customHeight="1" thickBot="1" x14ac:dyDescent="0.35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</row>
    <row r="5" spans="2:23" ht="31.8" customHeight="1" thickTop="1" x14ac:dyDescent="0.3">
      <c r="K5" s="166" t="s">
        <v>138</v>
      </c>
      <c r="L5" s="166"/>
      <c r="M5" s="166"/>
    </row>
    <row r="6" spans="2:23" x14ac:dyDescent="0.3">
      <c r="V6" s="93" t="s">
        <v>107</v>
      </c>
    </row>
    <row r="7" spans="2:23" ht="6.3" customHeight="1" x14ac:dyDescent="0.3">
      <c r="F7" s="9"/>
      <c r="G7" s="17"/>
      <c r="H7" s="7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7"/>
    </row>
    <row r="8" spans="2:23" ht="19.2" customHeight="1" x14ac:dyDescent="0.3">
      <c r="F8" s="16"/>
      <c r="G8" s="2" t="s">
        <v>68</v>
      </c>
      <c r="H8" s="18"/>
      <c r="J8" s="16"/>
      <c r="K8" s="105" t="s">
        <v>69</v>
      </c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7"/>
      <c r="W8" s="18"/>
    </row>
    <row r="9" spans="2:23" ht="19.2" customHeight="1" x14ac:dyDescent="0.3">
      <c r="F9" s="11"/>
      <c r="G9" s="3">
        <f>Erfolg_Planung!H8</f>
        <v>2025</v>
      </c>
      <c r="H9" s="18"/>
      <c r="J9" s="11"/>
      <c r="K9" s="3" t="s">
        <v>8</v>
      </c>
      <c r="L9" s="3" t="s">
        <v>9</v>
      </c>
      <c r="M9" s="3" t="s">
        <v>10</v>
      </c>
      <c r="N9" s="3" t="s">
        <v>11</v>
      </c>
      <c r="O9" s="3" t="s">
        <v>12</v>
      </c>
      <c r="P9" s="3" t="s">
        <v>13</v>
      </c>
      <c r="Q9" s="3" t="s">
        <v>14</v>
      </c>
      <c r="R9" s="3" t="s">
        <v>15</v>
      </c>
      <c r="S9" s="3" t="s">
        <v>16</v>
      </c>
      <c r="T9" s="3" t="s">
        <v>17</v>
      </c>
      <c r="U9" s="3" t="s">
        <v>18</v>
      </c>
      <c r="V9" s="3" t="s">
        <v>19</v>
      </c>
      <c r="W9" s="18"/>
    </row>
    <row r="10" spans="2:23" ht="6.3" customHeight="1" x14ac:dyDescent="0.3">
      <c r="B10" s="9"/>
      <c r="C10" s="10"/>
      <c r="D10" s="7"/>
      <c r="F10" s="11"/>
      <c r="G10" s="10"/>
      <c r="H10" s="14"/>
      <c r="J10" s="11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4"/>
    </row>
    <row r="11" spans="2:23" ht="23.4" customHeight="1" x14ac:dyDescent="0.3">
      <c r="B11" s="11"/>
      <c r="C11" s="19" t="s">
        <v>137</v>
      </c>
      <c r="D11" s="16" t="s">
        <v>71</v>
      </c>
      <c r="F11" s="11"/>
      <c r="G11" s="31">
        <f>SUM(G16:G35)</f>
        <v>-270000</v>
      </c>
      <c r="H11" s="16"/>
      <c r="I11" s="6"/>
      <c r="J11" s="11"/>
      <c r="K11" s="31">
        <f t="shared" ref="K11:V11" si="0">SUM(K16:K35)</f>
        <v>-22500</v>
      </c>
      <c r="L11" s="31">
        <f t="shared" si="0"/>
        <v>-22500</v>
      </c>
      <c r="M11" s="31">
        <f t="shared" si="0"/>
        <v>-22500</v>
      </c>
      <c r="N11" s="31">
        <f t="shared" si="0"/>
        <v>-22500</v>
      </c>
      <c r="O11" s="31">
        <f t="shared" si="0"/>
        <v>-22500</v>
      </c>
      <c r="P11" s="31">
        <f t="shared" si="0"/>
        <v>-22500</v>
      </c>
      <c r="Q11" s="31">
        <f t="shared" si="0"/>
        <v>-22500</v>
      </c>
      <c r="R11" s="31">
        <f t="shared" si="0"/>
        <v>-22500</v>
      </c>
      <c r="S11" s="31">
        <f t="shared" si="0"/>
        <v>-22500</v>
      </c>
      <c r="T11" s="31">
        <f t="shared" si="0"/>
        <v>-22500</v>
      </c>
      <c r="U11" s="31">
        <f t="shared" si="0"/>
        <v>-22500</v>
      </c>
      <c r="V11" s="31">
        <f t="shared" si="0"/>
        <v>-22500</v>
      </c>
      <c r="W11" s="16"/>
    </row>
    <row r="12" spans="2:23" ht="6.3" customHeight="1" x14ac:dyDescent="0.3">
      <c r="B12" s="12"/>
      <c r="C12" s="13"/>
      <c r="D12" s="8"/>
      <c r="F12" s="12"/>
      <c r="G12" s="15"/>
      <c r="H12" s="8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8"/>
    </row>
    <row r="13" spans="2:23" ht="6.3" customHeight="1" thickBot="1" x14ac:dyDescent="0.3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2:23" ht="6.3" customHeight="1" thickTop="1" x14ac:dyDescent="0.3"/>
    <row r="15" spans="2:23" ht="6.3" customHeight="1" x14ac:dyDescent="0.3">
      <c r="B15" s="9"/>
      <c r="C15" s="10"/>
      <c r="D15" s="7"/>
      <c r="F15" s="9"/>
      <c r="G15" s="10"/>
      <c r="H15" s="7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</row>
    <row r="16" spans="2:23" x14ac:dyDescent="0.3">
      <c r="B16" s="11"/>
      <c r="C16" s="21" t="s">
        <v>86</v>
      </c>
      <c r="D16" s="14" t="s">
        <v>71</v>
      </c>
      <c r="F16" s="11"/>
      <c r="G16" s="32">
        <f>SUM(K16:V16)</f>
        <v>-42000</v>
      </c>
      <c r="H16" s="14"/>
      <c r="J16" s="11"/>
      <c r="K16" s="35">
        <v>-3500</v>
      </c>
      <c r="L16" s="35">
        <v>-3500</v>
      </c>
      <c r="M16" s="35">
        <v>-3500</v>
      </c>
      <c r="N16" s="35">
        <v>-3500</v>
      </c>
      <c r="O16" s="35">
        <v>-3500</v>
      </c>
      <c r="P16" s="35">
        <v>-3500</v>
      </c>
      <c r="Q16" s="35">
        <v>-3500</v>
      </c>
      <c r="R16" s="35">
        <v>-3500</v>
      </c>
      <c r="S16" s="35">
        <v>-3500</v>
      </c>
      <c r="T16" s="35">
        <v>-3500</v>
      </c>
      <c r="U16" s="35">
        <v>-3500</v>
      </c>
      <c r="V16" s="35">
        <v>-3500</v>
      </c>
      <c r="W16" s="20"/>
    </row>
    <row r="17" spans="2:23" x14ac:dyDescent="0.3">
      <c r="B17" s="11"/>
      <c r="C17" s="22" t="s">
        <v>87</v>
      </c>
      <c r="D17" s="14" t="s">
        <v>71</v>
      </c>
      <c r="F17" s="11"/>
      <c r="G17" s="33">
        <f t="shared" ref="G17:G35" si="1">SUM(K17:V17)</f>
        <v>-24000</v>
      </c>
      <c r="H17" s="14"/>
      <c r="J17" s="11"/>
      <c r="K17" s="34">
        <v>-2000</v>
      </c>
      <c r="L17" s="34">
        <v>-2000</v>
      </c>
      <c r="M17" s="34">
        <v>-2000</v>
      </c>
      <c r="N17" s="34">
        <v>-2000</v>
      </c>
      <c r="O17" s="34">
        <v>-2000</v>
      </c>
      <c r="P17" s="34">
        <v>-2000</v>
      </c>
      <c r="Q17" s="34">
        <v>-2000</v>
      </c>
      <c r="R17" s="34">
        <v>-2000</v>
      </c>
      <c r="S17" s="34">
        <v>-2000</v>
      </c>
      <c r="T17" s="34">
        <v>-2000</v>
      </c>
      <c r="U17" s="34">
        <v>-2000</v>
      </c>
      <c r="V17" s="34">
        <v>-2000</v>
      </c>
      <c r="W17" s="20"/>
    </row>
    <row r="18" spans="2:23" x14ac:dyDescent="0.3">
      <c r="B18" s="11"/>
      <c r="C18" s="21" t="s">
        <v>88</v>
      </c>
      <c r="D18" s="14" t="s">
        <v>71</v>
      </c>
      <c r="F18" s="11"/>
      <c r="G18" s="32">
        <f>SUM(K18:V18)</f>
        <v>-24000</v>
      </c>
      <c r="H18" s="14"/>
      <c r="J18" s="11"/>
      <c r="K18" s="35">
        <v>-2000</v>
      </c>
      <c r="L18" s="35">
        <v>-2000</v>
      </c>
      <c r="M18" s="35">
        <v>-2000</v>
      </c>
      <c r="N18" s="35">
        <v>-2000</v>
      </c>
      <c r="O18" s="35">
        <v>-2000</v>
      </c>
      <c r="P18" s="35">
        <v>-2000</v>
      </c>
      <c r="Q18" s="35">
        <v>-2000</v>
      </c>
      <c r="R18" s="35">
        <v>-2000</v>
      </c>
      <c r="S18" s="35">
        <v>-2000</v>
      </c>
      <c r="T18" s="35">
        <v>-2000</v>
      </c>
      <c r="U18" s="35">
        <v>-2000</v>
      </c>
      <c r="V18" s="35">
        <v>-2000</v>
      </c>
      <c r="W18" s="20"/>
    </row>
    <row r="19" spans="2:23" x14ac:dyDescent="0.3">
      <c r="B19" s="11"/>
      <c r="C19" s="22" t="s">
        <v>89</v>
      </c>
      <c r="D19" s="14" t="s">
        <v>71</v>
      </c>
      <c r="F19" s="11"/>
      <c r="G19" s="33">
        <f t="shared" si="1"/>
        <v>-66000</v>
      </c>
      <c r="H19" s="14"/>
      <c r="J19" s="11"/>
      <c r="K19" s="34">
        <v>-5500</v>
      </c>
      <c r="L19" s="34">
        <v>-5500</v>
      </c>
      <c r="M19" s="34">
        <v>-5500</v>
      </c>
      <c r="N19" s="34">
        <v>-5500</v>
      </c>
      <c r="O19" s="34">
        <v>-5500</v>
      </c>
      <c r="P19" s="34">
        <v>-5500</v>
      </c>
      <c r="Q19" s="34">
        <v>-5500</v>
      </c>
      <c r="R19" s="34">
        <v>-5500</v>
      </c>
      <c r="S19" s="34">
        <v>-5500</v>
      </c>
      <c r="T19" s="34">
        <v>-5500</v>
      </c>
      <c r="U19" s="34">
        <v>-5500</v>
      </c>
      <c r="V19" s="34">
        <v>-5500</v>
      </c>
      <c r="W19" s="20"/>
    </row>
    <row r="20" spans="2:23" x14ac:dyDescent="0.3">
      <c r="B20" s="11"/>
      <c r="C20" s="21" t="s">
        <v>90</v>
      </c>
      <c r="D20" s="14" t="s">
        <v>71</v>
      </c>
      <c r="F20" s="11"/>
      <c r="G20" s="32">
        <f>SUM(K20:V20)</f>
        <v>-114000</v>
      </c>
      <c r="H20" s="14"/>
      <c r="J20" s="11"/>
      <c r="K20" s="35">
        <v>-9500</v>
      </c>
      <c r="L20" s="35">
        <v>-9500</v>
      </c>
      <c r="M20" s="35">
        <v>-9500</v>
      </c>
      <c r="N20" s="35">
        <v>-9500</v>
      </c>
      <c r="O20" s="35">
        <v>-9500</v>
      </c>
      <c r="P20" s="35">
        <v>-9500</v>
      </c>
      <c r="Q20" s="35">
        <v>-9500</v>
      </c>
      <c r="R20" s="35">
        <v>-9500</v>
      </c>
      <c r="S20" s="35">
        <v>-9500</v>
      </c>
      <c r="T20" s="35">
        <v>-9500</v>
      </c>
      <c r="U20" s="35">
        <v>-9500</v>
      </c>
      <c r="V20" s="35">
        <v>-9500</v>
      </c>
      <c r="W20" s="20"/>
    </row>
    <row r="21" spans="2:23" x14ac:dyDescent="0.3">
      <c r="B21" s="11"/>
      <c r="C21" s="22" t="s">
        <v>91</v>
      </c>
      <c r="D21" s="14" t="s">
        <v>71</v>
      </c>
      <c r="F21" s="11"/>
      <c r="G21" s="33">
        <f t="shared" si="1"/>
        <v>0</v>
      </c>
      <c r="H21" s="14"/>
      <c r="J21" s="11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20"/>
    </row>
    <row r="22" spans="2:23" x14ac:dyDescent="0.3">
      <c r="B22" s="11"/>
      <c r="C22" s="21" t="s">
        <v>92</v>
      </c>
      <c r="D22" s="14" t="s">
        <v>71</v>
      </c>
      <c r="F22" s="11"/>
      <c r="G22" s="32">
        <f>SUM(K22:V22)</f>
        <v>0</v>
      </c>
      <c r="H22" s="14"/>
      <c r="J22" s="11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20"/>
    </row>
    <row r="23" spans="2:23" x14ac:dyDescent="0.3">
      <c r="B23" s="11"/>
      <c r="C23" s="22" t="s">
        <v>93</v>
      </c>
      <c r="D23" s="14" t="s">
        <v>71</v>
      </c>
      <c r="F23" s="11"/>
      <c r="G23" s="33">
        <f t="shared" si="1"/>
        <v>0</v>
      </c>
      <c r="H23" s="14"/>
      <c r="J23" s="11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20"/>
    </row>
    <row r="24" spans="2:23" x14ac:dyDescent="0.3">
      <c r="B24" s="11"/>
      <c r="C24" s="21" t="s">
        <v>94</v>
      </c>
      <c r="D24" s="14" t="s">
        <v>71</v>
      </c>
      <c r="F24" s="11"/>
      <c r="G24" s="32">
        <f>SUM(K24:V24)</f>
        <v>0</v>
      </c>
      <c r="H24" s="14"/>
      <c r="J24" s="11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20"/>
    </row>
    <row r="25" spans="2:23" x14ac:dyDescent="0.3">
      <c r="B25" s="11"/>
      <c r="C25" s="22" t="s">
        <v>95</v>
      </c>
      <c r="D25" s="14" t="s">
        <v>71</v>
      </c>
      <c r="F25" s="11"/>
      <c r="G25" s="33">
        <f t="shared" si="1"/>
        <v>0</v>
      </c>
      <c r="H25" s="14"/>
      <c r="J25" s="11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20"/>
    </row>
    <row r="26" spans="2:23" x14ac:dyDescent="0.3">
      <c r="B26" s="11"/>
      <c r="C26" s="21" t="s">
        <v>96</v>
      </c>
      <c r="D26" s="14" t="s">
        <v>71</v>
      </c>
      <c r="F26" s="11"/>
      <c r="G26" s="32">
        <f>SUM(K26:V26)</f>
        <v>0</v>
      </c>
      <c r="H26" s="14"/>
      <c r="J26" s="11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20"/>
    </row>
    <row r="27" spans="2:23" x14ac:dyDescent="0.3">
      <c r="B27" s="11"/>
      <c r="C27" s="22" t="s">
        <v>97</v>
      </c>
      <c r="D27" s="14" t="s">
        <v>71</v>
      </c>
      <c r="F27" s="11"/>
      <c r="G27" s="33">
        <f t="shared" si="1"/>
        <v>0</v>
      </c>
      <c r="H27" s="14"/>
      <c r="J27" s="11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20"/>
    </row>
    <row r="28" spans="2:23" x14ac:dyDescent="0.3">
      <c r="B28" s="11"/>
      <c r="C28" s="21" t="s">
        <v>98</v>
      </c>
      <c r="D28" s="14" t="s">
        <v>71</v>
      </c>
      <c r="F28" s="11"/>
      <c r="G28" s="32">
        <f>SUM(K28:V28)</f>
        <v>0</v>
      </c>
      <c r="H28" s="14"/>
      <c r="J28" s="11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20"/>
    </row>
    <row r="29" spans="2:23" x14ac:dyDescent="0.3">
      <c r="B29" s="11"/>
      <c r="C29" s="22" t="s">
        <v>99</v>
      </c>
      <c r="D29" s="14" t="s">
        <v>71</v>
      </c>
      <c r="F29" s="11"/>
      <c r="G29" s="33">
        <f t="shared" si="1"/>
        <v>0</v>
      </c>
      <c r="H29" s="14"/>
      <c r="J29" s="11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20"/>
    </row>
    <row r="30" spans="2:23" x14ac:dyDescent="0.3">
      <c r="B30" s="11"/>
      <c r="C30" s="21" t="s">
        <v>100</v>
      </c>
      <c r="D30" s="14" t="s">
        <v>71</v>
      </c>
      <c r="F30" s="11"/>
      <c r="G30" s="32">
        <f>SUM(K30:V30)</f>
        <v>0</v>
      </c>
      <c r="H30" s="14"/>
      <c r="J30" s="11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20"/>
    </row>
    <row r="31" spans="2:23" x14ac:dyDescent="0.3">
      <c r="B31" s="11"/>
      <c r="C31" s="22" t="s">
        <v>101</v>
      </c>
      <c r="D31" s="14" t="s">
        <v>71</v>
      </c>
      <c r="F31" s="11"/>
      <c r="G31" s="33">
        <f t="shared" si="1"/>
        <v>0</v>
      </c>
      <c r="H31" s="14"/>
      <c r="J31" s="11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20"/>
    </row>
    <row r="32" spans="2:23" x14ac:dyDescent="0.3">
      <c r="B32" s="11"/>
      <c r="C32" s="21" t="s">
        <v>140</v>
      </c>
      <c r="D32" s="14" t="s">
        <v>71</v>
      </c>
      <c r="F32" s="11"/>
      <c r="G32" s="32">
        <f>SUM(K32:V32)</f>
        <v>0</v>
      </c>
      <c r="H32" s="14"/>
      <c r="J32" s="11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20"/>
    </row>
    <row r="33" spans="2:23" x14ac:dyDescent="0.3">
      <c r="B33" s="11"/>
      <c r="C33" s="22" t="s">
        <v>141</v>
      </c>
      <c r="D33" s="14" t="s">
        <v>71</v>
      </c>
      <c r="F33" s="11"/>
      <c r="G33" s="33">
        <f t="shared" si="1"/>
        <v>0</v>
      </c>
      <c r="H33" s="14"/>
      <c r="J33" s="11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20"/>
    </row>
    <row r="34" spans="2:23" x14ac:dyDescent="0.3">
      <c r="B34" s="11"/>
      <c r="C34" s="21" t="s">
        <v>142</v>
      </c>
      <c r="D34" s="14" t="s">
        <v>71</v>
      </c>
      <c r="F34" s="11"/>
      <c r="G34" s="32">
        <f>SUM(K34:V34)</f>
        <v>0</v>
      </c>
      <c r="H34" s="14"/>
      <c r="J34" s="11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20"/>
    </row>
    <row r="35" spans="2:23" x14ac:dyDescent="0.3">
      <c r="B35" s="11"/>
      <c r="C35" s="22" t="s">
        <v>143</v>
      </c>
      <c r="D35" s="14" t="s">
        <v>71</v>
      </c>
      <c r="F35" s="11"/>
      <c r="G35" s="33">
        <f t="shared" si="1"/>
        <v>0</v>
      </c>
      <c r="H35" s="14"/>
      <c r="J35" s="11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20"/>
    </row>
    <row r="36" spans="2:23" ht="6.3" customHeight="1" x14ac:dyDescent="0.3">
      <c r="B36" s="12"/>
      <c r="C36" s="13"/>
      <c r="D36" s="8"/>
      <c r="F36" s="12"/>
      <c r="G36" s="15"/>
      <c r="H36" s="8"/>
      <c r="J36" s="1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8"/>
    </row>
    <row r="37" spans="2:23" x14ac:dyDescent="0.3"/>
  </sheetData>
  <sheetProtection algorithmName="SHA-512" hashValue="eL2iVtHsSR2DXTdLy4cVJSwzZxWB3ZBKE1tSdVFhswH/1ZBanbLF05CFoAeNOnqjqNS7+iOnDD6LBjPGqEGAiw==" saltValue="fPWVZd4lkuPrpTVBqU/3Cg==" spinCount="100000" sheet="1" objects="1" scenarios="1"/>
  <mergeCells count="3">
    <mergeCell ref="K8:V8"/>
    <mergeCell ref="B3:M4"/>
    <mergeCell ref="K5:M5"/>
  </mergeCells>
  <dataValidations count="1">
    <dataValidation type="decimal" allowBlank="1" showInputMessage="1" showErrorMessage="1" error="Der Wert für Personalkosten muss mit_x000a_negativen Vorzeichen erfasst werden._x000a_Eingabe von 0 bis -5.000.000 zulässig." sqref="K16:V35" xr:uid="{560CBC6A-5197-4C75-B6C5-B65675B66BAE}">
      <formula1>-5000000</formula1>
      <formula2>0</formula2>
    </dataValidation>
  </dataValidations>
  <hyperlinks>
    <hyperlink ref="K5" location="Erfolg_Planung!A1" display="Link zu Blatt &quot;Erfolg_Planung&quot;" xr:uid="{2806E1B9-B225-4DAA-BD4E-DF4BDDAFF140}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65" orientation="landscape" r:id="rId1"/>
  <headerFooter>
    <oddFooter>&amp;L&amp;"-,Kursiv"&amp;UPfad:&amp;"-,Standard"&amp;U &amp;Z
&amp;"-,Kursiv"&amp;UDatei:&amp;"-,Standard"&amp;U &amp;F&amp;C
Seite &amp;P von &amp;N&amp;R
&amp;"-,Kursiv"&amp;UBlatt:&amp;"-,Standard"&amp;U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3801A-80DE-4938-9E35-C4530B0AA437}">
  <sheetPr codeName="Tabelle6">
    <pageSetUpPr autoPageBreaks="0"/>
  </sheetPr>
  <dimension ref="A1:BM37"/>
  <sheetViews>
    <sheetView showGridLines="0" showRowColHeaders="0" zoomScale="85" zoomScaleNormal="85" workbookViewId="0">
      <pane ySplit="13" topLeftCell="A14" activePane="bottomLeft" state="frozen"/>
      <selection pane="bottomLeft"/>
    </sheetView>
  </sheetViews>
  <sheetFormatPr baseColWidth="10" defaultColWidth="0" defaultRowHeight="14.4" customHeight="1" zeroHeight="1" x14ac:dyDescent="0.3"/>
  <cols>
    <col min="1" max="1" width="2.21875" style="1" customWidth="1"/>
    <col min="2" max="2" width="1.109375" style="1" customWidth="1"/>
    <col min="3" max="3" width="47.109375" style="1" customWidth="1"/>
    <col min="4" max="6" width="1.109375" style="1" customWidth="1"/>
    <col min="7" max="7" width="14.88671875" style="1" customWidth="1"/>
    <col min="8" max="10" width="1.109375" style="1" customWidth="1"/>
    <col min="11" max="22" width="11.5546875" style="1" customWidth="1"/>
    <col min="23" max="23" width="1.109375" style="1" customWidth="1"/>
    <col min="24" max="24" width="2.109375" style="1" customWidth="1"/>
    <col min="25" max="65" width="0" style="1" hidden="1" customWidth="1"/>
    <col min="66" max="16384" width="11.5546875" style="1" hidden="1"/>
  </cols>
  <sheetData>
    <row r="1" spans="2:23" ht="1.8" customHeight="1" x14ac:dyDescent="0.3"/>
    <row r="2" spans="2:23" ht="39" customHeight="1" thickBot="1" x14ac:dyDescent="0.35"/>
    <row r="3" spans="2:23" ht="15" customHeight="1" thickTop="1" x14ac:dyDescent="0.3">
      <c r="B3" s="108" t="str">
        <f>Erfolg_Planung!B3 &amp; " / Sachaufwand in Euro"</f>
        <v>ERFOLGSPLANUNG 2025 / Sachaufwand in Euro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2:23" ht="15" customHeight="1" thickBot="1" x14ac:dyDescent="0.35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</row>
    <row r="5" spans="2:23" ht="31.2" customHeight="1" thickTop="1" x14ac:dyDescent="0.3">
      <c r="K5" s="166" t="s">
        <v>138</v>
      </c>
      <c r="L5" s="166"/>
      <c r="M5" s="166"/>
    </row>
    <row r="6" spans="2:23" x14ac:dyDescent="0.3">
      <c r="V6" s="93" t="s">
        <v>107</v>
      </c>
    </row>
    <row r="7" spans="2:23" ht="6.3" customHeight="1" x14ac:dyDescent="0.3">
      <c r="F7" s="9"/>
      <c r="G7" s="17"/>
      <c r="H7" s="7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7"/>
    </row>
    <row r="8" spans="2:23" ht="19.2" customHeight="1" x14ac:dyDescent="0.3">
      <c r="F8" s="16"/>
      <c r="G8" s="2" t="s">
        <v>68</v>
      </c>
      <c r="H8" s="18"/>
      <c r="J8" s="16"/>
      <c r="K8" s="105" t="s">
        <v>69</v>
      </c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7"/>
      <c r="W8" s="18"/>
    </row>
    <row r="9" spans="2:23" ht="19.2" customHeight="1" x14ac:dyDescent="0.3">
      <c r="F9" s="11"/>
      <c r="G9" s="3">
        <f>Erfolg_Planung!H8</f>
        <v>2025</v>
      </c>
      <c r="H9" s="18"/>
      <c r="J9" s="11"/>
      <c r="K9" s="3" t="s">
        <v>8</v>
      </c>
      <c r="L9" s="3" t="s">
        <v>9</v>
      </c>
      <c r="M9" s="3" t="s">
        <v>10</v>
      </c>
      <c r="N9" s="3" t="s">
        <v>11</v>
      </c>
      <c r="O9" s="3" t="s">
        <v>12</v>
      </c>
      <c r="P9" s="3" t="s">
        <v>13</v>
      </c>
      <c r="Q9" s="3" t="s">
        <v>14</v>
      </c>
      <c r="R9" s="3" t="s">
        <v>15</v>
      </c>
      <c r="S9" s="3" t="s">
        <v>16</v>
      </c>
      <c r="T9" s="3" t="s">
        <v>17</v>
      </c>
      <c r="U9" s="3" t="s">
        <v>18</v>
      </c>
      <c r="V9" s="3" t="s">
        <v>19</v>
      </c>
      <c r="W9" s="18"/>
    </row>
    <row r="10" spans="2:23" ht="6.3" customHeight="1" x14ac:dyDescent="0.3">
      <c r="B10" s="9"/>
      <c r="C10" s="10"/>
      <c r="D10" s="7"/>
      <c r="F10" s="11"/>
      <c r="G10" s="10"/>
      <c r="H10" s="14"/>
      <c r="J10" s="11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4"/>
    </row>
    <row r="11" spans="2:23" ht="23.4" customHeight="1" x14ac:dyDescent="0.3">
      <c r="B11" s="11"/>
      <c r="C11" s="19" t="s">
        <v>84</v>
      </c>
      <c r="D11" s="16" t="s">
        <v>71</v>
      </c>
      <c r="F11" s="11"/>
      <c r="G11" s="31">
        <f>SUM(G16:G35)</f>
        <v>-2696.0000000000027</v>
      </c>
      <c r="H11" s="16"/>
      <c r="I11" s="6"/>
      <c r="J11" s="11"/>
      <c r="K11" s="31">
        <f t="shared" ref="K11:V11" si="0">SUM(K16:K35)</f>
        <v>-200</v>
      </c>
      <c r="L11" s="31">
        <f t="shared" si="0"/>
        <v>-212</v>
      </c>
      <c r="M11" s="31">
        <f t="shared" si="0"/>
        <v>-208</v>
      </c>
      <c r="N11" s="31">
        <f t="shared" si="0"/>
        <v>-214.666666666667</v>
      </c>
      <c r="O11" s="31">
        <f t="shared" si="0"/>
        <v>-218.666666666667</v>
      </c>
      <c r="P11" s="31">
        <f t="shared" si="0"/>
        <v>-222.666666666667</v>
      </c>
      <c r="Q11" s="31">
        <f t="shared" si="0"/>
        <v>-226.666666666667</v>
      </c>
      <c r="R11" s="31">
        <f t="shared" si="0"/>
        <v>-230.666666666667</v>
      </c>
      <c r="S11" s="31">
        <f t="shared" si="0"/>
        <v>-234.666666666667</v>
      </c>
      <c r="T11" s="31">
        <f t="shared" si="0"/>
        <v>-238.666666666667</v>
      </c>
      <c r="U11" s="31">
        <f t="shared" si="0"/>
        <v>-242.666666666667</v>
      </c>
      <c r="V11" s="31">
        <f t="shared" si="0"/>
        <v>-246.666666666667</v>
      </c>
      <c r="W11" s="16"/>
    </row>
    <row r="12" spans="2:23" ht="6.3" customHeight="1" x14ac:dyDescent="0.3">
      <c r="B12" s="12"/>
      <c r="C12" s="13"/>
      <c r="D12" s="8"/>
      <c r="F12" s="12"/>
      <c r="G12" s="15"/>
      <c r="H12" s="8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8"/>
    </row>
    <row r="13" spans="2:23" ht="6.3" customHeight="1" thickBot="1" x14ac:dyDescent="0.3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2:23" ht="6.3" customHeight="1" thickTop="1" x14ac:dyDescent="0.3"/>
    <row r="15" spans="2:23" ht="6.3" customHeight="1" x14ac:dyDescent="0.3">
      <c r="B15" s="9"/>
      <c r="C15" s="10"/>
      <c r="D15" s="7"/>
      <c r="F15" s="9"/>
      <c r="G15" s="10"/>
      <c r="H15" s="7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</row>
    <row r="16" spans="2:23" x14ac:dyDescent="0.3">
      <c r="B16" s="11"/>
      <c r="C16" s="21" t="s">
        <v>41</v>
      </c>
      <c r="D16" s="14" t="s">
        <v>71</v>
      </c>
      <c r="F16" s="11"/>
      <c r="G16" s="32">
        <f>SUM(K16:V16)</f>
        <v>-2696.0000000000027</v>
      </c>
      <c r="H16" s="14"/>
      <c r="J16" s="11"/>
      <c r="K16" s="35">
        <v>-200</v>
      </c>
      <c r="L16" s="35">
        <v>-212</v>
      </c>
      <c r="M16" s="35">
        <v>-208</v>
      </c>
      <c r="N16" s="35">
        <v>-214.666666666667</v>
      </c>
      <c r="O16" s="35">
        <v>-218.666666666667</v>
      </c>
      <c r="P16" s="35">
        <v>-222.666666666667</v>
      </c>
      <c r="Q16" s="35">
        <v>-226.666666666667</v>
      </c>
      <c r="R16" s="35">
        <v>-230.666666666667</v>
      </c>
      <c r="S16" s="35">
        <v>-234.666666666667</v>
      </c>
      <c r="T16" s="35">
        <v>-238.666666666667</v>
      </c>
      <c r="U16" s="35">
        <v>-242.666666666667</v>
      </c>
      <c r="V16" s="35">
        <v>-246.666666666667</v>
      </c>
      <c r="W16" s="20"/>
    </row>
    <row r="17" spans="2:23" x14ac:dyDescent="0.3">
      <c r="B17" s="11"/>
      <c r="C17" s="22" t="s">
        <v>42</v>
      </c>
      <c r="D17" s="14" t="s">
        <v>71</v>
      </c>
      <c r="F17" s="11"/>
      <c r="G17" s="33">
        <f t="shared" ref="G17:G35" si="1">SUM(K17:V17)</f>
        <v>0</v>
      </c>
      <c r="H17" s="14"/>
      <c r="J17" s="11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20"/>
    </row>
    <row r="18" spans="2:23" x14ac:dyDescent="0.3">
      <c r="B18" s="11"/>
      <c r="C18" s="21" t="s">
        <v>72</v>
      </c>
      <c r="D18" s="14" t="s">
        <v>71</v>
      </c>
      <c r="F18" s="11"/>
      <c r="G18" s="32">
        <f>SUM(K18:V18)</f>
        <v>0</v>
      </c>
      <c r="H18" s="14"/>
      <c r="J18" s="11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20"/>
    </row>
    <row r="19" spans="2:23" x14ac:dyDescent="0.3">
      <c r="B19" s="11"/>
      <c r="C19" s="22" t="s">
        <v>73</v>
      </c>
      <c r="D19" s="14" t="s">
        <v>71</v>
      </c>
      <c r="F19" s="11"/>
      <c r="G19" s="33">
        <f t="shared" si="1"/>
        <v>0</v>
      </c>
      <c r="H19" s="14"/>
      <c r="J19" s="11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20"/>
    </row>
    <row r="20" spans="2:23" x14ac:dyDescent="0.3">
      <c r="B20" s="11"/>
      <c r="C20" s="21" t="s">
        <v>74</v>
      </c>
      <c r="D20" s="14" t="s">
        <v>71</v>
      </c>
      <c r="F20" s="11"/>
      <c r="G20" s="32">
        <f>SUM(K20:V20)</f>
        <v>0</v>
      </c>
      <c r="H20" s="14"/>
      <c r="J20" s="11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20"/>
    </row>
    <row r="21" spans="2:23" x14ac:dyDescent="0.3">
      <c r="B21" s="11"/>
      <c r="C21" s="22" t="s">
        <v>75</v>
      </c>
      <c r="D21" s="14" t="s">
        <v>71</v>
      </c>
      <c r="F21" s="11"/>
      <c r="G21" s="33">
        <f t="shared" si="1"/>
        <v>0</v>
      </c>
      <c r="H21" s="14"/>
      <c r="J21" s="11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20"/>
    </row>
    <row r="22" spans="2:23" x14ac:dyDescent="0.3">
      <c r="B22" s="11"/>
      <c r="C22" s="21" t="s">
        <v>76</v>
      </c>
      <c r="D22" s="14" t="s">
        <v>71</v>
      </c>
      <c r="F22" s="11"/>
      <c r="G22" s="32">
        <f>SUM(K22:V22)</f>
        <v>0</v>
      </c>
      <c r="H22" s="14"/>
      <c r="J22" s="11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20"/>
    </row>
    <row r="23" spans="2:23" x14ac:dyDescent="0.3">
      <c r="B23" s="11"/>
      <c r="C23" s="22" t="s">
        <v>77</v>
      </c>
      <c r="D23" s="14" t="s">
        <v>71</v>
      </c>
      <c r="F23" s="11"/>
      <c r="G23" s="33">
        <f t="shared" si="1"/>
        <v>0</v>
      </c>
      <c r="H23" s="14"/>
      <c r="J23" s="11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20"/>
    </row>
    <row r="24" spans="2:23" x14ac:dyDescent="0.3">
      <c r="B24" s="11"/>
      <c r="C24" s="21" t="s">
        <v>78</v>
      </c>
      <c r="D24" s="14" t="s">
        <v>71</v>
      </c>
      <c r="F24" s="11"/>
      <c r="G24" s="32">
        <f>SUM(K24:V24)</f>
        <v>0</v>
      </c>
      <c r="H24" s="14"/>
      <c r="J24" s="11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20"/>
    </row>
    <row r="25" spans="2:23" x14ac:dyDescent="0.3">
      <c r="B25" s="11"/>
      <c r="C25" s="22" t="s">
        <v>79</v>
      </c>
      <c r="D25" s="14" t="s">
        <v>71</v>
      </c>
      <c r="F25" s="11"/>
      <c r="G25" s="33">
        <f t="shared" si="1"/>
        <v>0</v>
      </c>
      <c r="H25" s="14"/>
      <c r="J25" s="11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20"/>
    </row>
    <row r="26" spans="2:23" x14ac:dyDescent="0.3">
      <c r="B26" s="11"/>
      <c r="C26" s="21" t="s">
        <v>80</v>
      </c>
      <c r="D26" s="14" t="s">
        <v>71</v>
      </c>
      <c r="F26" s="11"/>
      <c r="G26" s="32">
        <f>SUM(K26:V26)</f>
        <v>0</v>
      </c>
      <c r="H26" s="14"/>
      <c r="J26" s="11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20"/>
    </row>
    <row r="27" spans="2:23" x14ac:dyDescent="0.3">
      <c r="B27" s="11"/>
      <c r="C27" s="22" t="s">
        <v>81</v>
      </c>
      <c r="D27" s="14" t="s">
        <v>71</v>
      </c>
      <c r="F27" s="11"/>
      <c r="G27" s="33">
        <f t="shared" si="1"/>
        <v>0</v>
      </c>
      <c r="H27" s="14"/>
      <c r="J27" s="11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20"/>
    </row>
    <row r="28" spans="2:23" x14ac:dyDescent="0.3">
      <c r="B28" s="11"/>
      <c r="C28" s="21" t="s">
        <v>82</v>
      </c>
      <c r="D28" s="14" t="s">
        <v>71</v>
      </c>
      <c r="F28" s="11"/>
      <c r="G28" s="32">
        <f>SUM(K28:V28)</f>
        <v>0</v>
      </c>
      <c r="H28" s="14"/>
      <c r="J28" s="11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20"/>
    </row>
    <row r="29" spans="2:23" x14ac:dyDescent="0.3">
      <c r="B29" s="11"/>
      <c r="C29" s="22" t="s">
        <v>82</v>
      </c>
      <c r="D29" s="14" t="s">
        <v>71</v>
      </c>
      <c r="F29" s="11"/>
      <c r="G29" s="33">
        <f t="shared" si="1"/>
        <v>0</v>
      </c>
      <c r="H29" s="14"/>
      <c r="J29" s="11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20"/>
    </row>
    <row r="30" spans="2:23" x14ac:dyDescent="0.3">
      <c r="B30" s="11"/>
      <c r="C30" s="21" t="s">
        <v>82</v>
      </c>
      <c r="D30" s="14" t="s">
        <v>71</v>
      </c>
      <c r="F30" s="11"/>
      <c r="G30" s="32">
        <f>SUM(K30:V30)</f>
        <v>0</v>
      </c>
      <c r="H30" s="14"/>
      <c r="J30" s="11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20"/>
    </row>
    <row r="31" spans="2:23" x14ac:dyDescent="0.3">
      <c r="B31" s="11"/>
      <c r="C31" s="22" t="s">
        <v>82</v>
      </c>
      <c r="D31" s="14" t="s">
        <v>71</v>
      </c>
      <c r="F31" s="11"/>
      <c r="G31" s="33">
        <f t="shared" si="1"/>
        <v>0</v>
      </c>
      <c r="H31" s="14"/>
      <c r="J31" s="11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20"/>
    </row>
    <row r="32" spans="2:23" x14ac:dyDescent="0.3">
      <c r="B32" s="11"/>
      <c r="C32" s="21" t="s">
        <v>82</v>
      </c>
      <c r="D32" s="14" t="s">
        <v>71</v>
      </c>
      <c r="F32" s="11"/>
      <c r="G32" s="32">
        <f>SUM(K32:V32)</f>
        <v>0</v>
      </c>
      <c r="H32" s="14"/>
      <c r="J32" s="11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20"/>
    </row>
    <row r="33" spans="2:23" x14ac:dyDescent="0.3">
      <c r="B33" s="11"/>
      <c r="C33" s="22" t="s">
        <v>82</v>
      </c>
      <c r="D33" s="14" t="s">
        <v>71</v>
      </c>
      <c r="F33" s="11"/>
      <c r="G33" s="33">
        <f t="shared" si="1"/>
        <v>0</v>
      </c>
      <c r="H33" s="14"/>
      <c r="J33" s="11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20"/>
    </row>
    <row r="34" spans="2:23" x14ac:dyDescent="0.3">
      <c r="B34" s="11"/>
      <c r="C34" s="21" t="s">
        <v>82</v>
      </c>
      <c r="D34" s="14" t="s">
        <v>71</v>
      </c>
      <c r="F34" s="11"/>
      <c r="G34" s="32">
        <f>SUM(K34:V34)</f>
        <v>0</v>
      </c>
      <c r="H34" s="14"/>
      <c r="J34" s="11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20"/>
    </row>
    <row r="35" spans="2:23" x14ac:dyDescent="0.3">
      <c r="B35" s="11"/>
      <c r="C35" s="22" t="s">
        <v>82</v>
      </c>
      <c r="D35" s="14" t="s">
        <v>71</v>
      </c>
      <c r="F35" s="11"/>
      <c r="G35" s="33">
        <f t="shared" si="1"/>
        <v>0</v>
      </c>
      <c r="H35" s="14"/>
      <c r="J35" s="11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20"/>
    </row>
    <row r="36" spans="2:23" ht="6.3" customHeight="1" x14ac:dyDescent="0.3">
      <c r="B36" s="12"/>
      <c r="C36" s="13"/>
      <c r="D36" s="8"/>
      <c r="F36" s="12"/>
      <c r="G36" s="15"/>
      <c r="H36" s="8"/>
      <c r="J36" s="1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8"/>
    </row>
    <row r="37" spans="2:23" x14ac:dyDescent="0.3"/>
  </sheetData>
  <sheetProtection algorithmName="SHA-512" hashValue="ICIMorkAlDhxohBQFuZB6FfOTL4BJXmm80nZw9NDri63teHLzc1ekZD5GUDUEWjXU42jWkYe4NEUfFRv1hwucg==" saltValue="Og7Sq2tRv+GCtC1epyNspA==" spinCount="100000" sheet="1" objects="1" scenarios="1"/>
  <mergeCells count="3">
    <mergeCell ref="K8:V8"/>
    <mergeCell ref="B3:M4"/>
    <mergeCell ref="K5:M5"/>
  </mergeCells>
  <dataValidations count="1">
    <dataValidation type="decimal" allowBlank="1" showInputMessage="1" showErrorMessage="1" error="Der Wert für Sachaufwände muss mit_x000a_negativen Vorzeichen erfasst werden._x000a_Eingabe von 0 bis -5.000.000 zulässig." sqref="K16:V35" xr:uid="{8D94AB6A-CA5E-4292-996A-2EFF8D9C02E1}">
      <formula1>-5000000</formula1>
      <formula2>0</formula2>
    </dataValidation>
  </dataValidations>
  <hyperlinks>
    <hyperlink ref="K5" location="Erfolg_Planung!A1" display="Link zu Blatt &quot;Erfolg_Planung&quot;" xr:uid="{866AA951-0829-4BB2-B476-1AD01AA38BAA}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65" orientation="landscape" r:id="rId1"/>
  <headerFooter>
    <oddFooter>&amp;L&amp;"-,Kursiv"&amp;UPfad:&amp;"-,Standard"&amp;U &amp;Z
&amp;"-,Kursiv"&amp;UDatei:&amp;"-,Standard"&amp;U &amp;F&amp;C
Seite &amp;P von &amp;N&amp;R
&amp;"-,Kursiv"&amp;UBlatt:&amp;"-,Standard"&amp;U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8697F-A53D-43C2-A44A-EA686EFF22CC}">
  <sheetPr codeName="Tabelle7">
    <pageSetUpPr autoPageBreaks="0"/>
  </sheetPr>
  <dimension ref="A1:BM37"/>
  <sheetViews>
    <sheetView showGridLines="0" showRowColHeaders="0" zoomScale="85" zoomScaleNormal="85" workbookViewId="0">
      <pane ySplit="13" topLeftCell="A14" activePane="bottomLeft" state="frozen"/>
      <selection pane="bottomLeft" activeCell="K5" sqref="K5:M5"/>
    </sheetView>
  </sheetViews>
  <sheetFormatPr baseColWidth="10" defaultColWidth="0" defaultRowHeight="14.4" customHeight="1" zeroHeight="1" x14ac:dyDescent="0.3"/>
  <cols>
    <col min="1" max="1" width="2.21875" style="1" customWidth="1"/>
    <col min="2" max="2" width="1.109375" style="1" customWidth="1"/>
    <col min="3" max="3" width="46.88671875" style="1" customWidth="1"/>
    <col min="4" max="6" width="1.109375" style="1" customWidth="1"/>
    <col min="7" max="7" width="14.88671875" style="1" customWidth="1"/>
    <col min="8" max="10" width="1.109375" style="1" customWidth="1"/>
    <col min="11" max="22" width="11.5546875" style="1" customWidth="1"/>
    <col min="23" max="23" width="1.109375" style="1" customWidth="1"/>
    <col min="24" max="24" width="2.109375" style="1" customWidth="1"/>
    <col min="25" max="65" width="0" style="1" hidden="1" customWidth="1"/>
    <col min="66" max="16384" width="11.5546875" style="1" hidden="1"/>
  </cols>
  <sheetData>
    <row r="1" spans="2:23" ht="1.8" customHeight="1" x14ac:dyDescent="0.3"/>
    <row r="2" spans="2:23" ht="39" customHeight="1" thickBot="1" x14ac:dyDescent="0.35"/>
    <row r="3" spans="2:23" ht="15" customHeight="1" thickTop="1" x14ac:dyDescent="0.3">
      <c r="B3" s="108" t="str">
        <f>Erfolg_Planung!B3 &amp; " / Finanzergebnis in Euro"</f>
        <v>ERFOLGSPLANUNG 2025 / Finanzergebnis in Euro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2:23" ht="15" customHeight="1" thickBot="1" x14ac:dyDescent="0.35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3"/>
    </row>
    <row r="5" spans="2:23" ht="31.2" customHeight="1" thickTop="1" x14ac:dyDescent="0.3">
      <c r="K5" s="166" t="s">
        <v>138</v>
      </c>
      <c r="L5" s="166"/>
      <c r="M5" s="166"/>
    </row>
    <row r="6" spans="2:23" x14ac:dyDescent="0.3">
      <c r="V6" s="93" t="s">
        <v>107</v>
      </c>
    </row>
    <row r="7" spans="2:23" ht="6.3" customHeight="1" x14ac:dyDescent="0.3">
      <c r="F7" s="9"/>
      <c r="G7" s="17"/>
      <c r="H7" s="7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7"/>
    </row>
    <row r="8" spans="2:23" ht="19.2" customHeight="1" x14ac:dyDescent="0.3">
      <c r="F8" s="16"/>
      <c r="G8" s="2" t="s">
        <v>68</v>
      </c>
      <c r="H8" s="18"/>
      <c r="J8" s="16"/>
      <c r="K8" s="105" t="s">
        <v>69</v>
      </c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7"/>
      <c r="W8" s="18"/>
    </row>
    <row r="9" spans="2:23" ht="19.2" customHeight="1" x14ac:dyDescent="0.3">
      <c r="F9" s="11"/>
      <c r="G9" s="3">
        <f>Erfolg_Planung!H8</f>
        <v>2025</v>
      </c>
      <c r="H9" s="18"/>
      <c r="J9" s="11"/>
      <c r="K9" s="3" t="s">
        <v>8</v>
      </c>
      <c r="L9" s="3" t="s">
        <v>9</v>
      </c>
      <c r="M9" s="3" t="s">
        <v>10</v>
      </c>
      <c r="N9" s="3" t="s">
        <v>11</v>
      </c>
      <c r="O9" s="3" t="s">
        <v>12</v>
      </c>
      <c r="P9" s="3" t="s">
        <v>13</v>
      </c>
      <c r="Q9" s="3" t="s">
        <v>14</v>
      </c>
      <c r="R9" s="3" t="s">
        <v>15</v>
      </c>
      <c r="S9" s="3" t="s">
        <v>16</v>
      </c>
      <c r="T9" s="3" t="s">
        <v>17</v>
      </c>
      <c r="U9" s="3" t="s">
        <v>18</v>
      </c>
      <c r="V9" s="3" t="s">
        <v>19</v>
      </c>
      <c r="W9" s="18"/>
    </row>
    <row r="10" spans="2:23" ht="6.3" customHeight="1" x14ac:dyDescent="0.3">
      <c r="B10" s="9"/>
      <c r="C10" s="10"/>
      <c r="D10" s="7"/>
      <c r="F10" s="11"/>
      <c r="G10" s="10"/>
      <c r="H10" s="14"/>
      <c r="J10" s="11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4"/>
    </row>
    <row r="11" spans="2:23" ht="23.4" customHeight="1" x14ac:dyDescent="0.3">
      <c r="B11" s="11"/>
      <c r="C11" s="19" t="s">
        <v>83</v>
      </c>
      <c r="D11" s="16" t="s">
        <v>71</v>
      </c>
      <c r="F11" s="11"/>
      <c r="G11" s="31">
        <f>SUM(G16:G35)</f>
        <v>-18253.999999999967</v>
      </c>
      <c r="H11" s="16"/>
      <c r="I11" s="6"/>
      <c r="J11" s="11"/>
      <c r="K11" s="31">
        <f t="shared" ref="K11:V11" si="0">SUM(K16:K35)</f>
        <v>-800</v>
      </c>
      <c r="L11" s="31">
        <f t="shared" si="0"/>
        <v>-1088</v>
      </c>
      <c r="M11" s="31">
        <f t="shared" si="0"/>
        <v>-1042</v>
      </c>
      <c r="N11" s="31">
        <f t="shared" si="0"/>
        <v>-1218.6666666666631</v>
      </c>
      <c r="O11" s="31">
        <f t="shared" si="0"/>
        <v>-1339.6666666666631</v>
      </c>
      <c r="P11" s="31">
        <f t="shared" si="0"/>
        <v>-1460.6666666666631</v>
      </c>
      <c r="Q11" s="31">
        <f t="shared" si="0"/>
        <v>-1581.6666666666631</v>
      </c>
      <c r="R11" s="31">
        <f t="shared" si="0"/>
        <v>-1702.6666666666631</v>
      </c>
      <c r="S11" s="31">
        <f t="shared" si="0"/>
        <v>-1823.6666666666629</v>
      </c>
      <c r="T11" s="31">
        <f t="shared" si="0"/>
        <v>-1944.6666666666629</v>
      </c>
      <c r="U11" s="31">
        <f t="shared" si="0"/>
        <v>-2065.6666666666629</v>
      </c>
      <c r="V11" s="31">
        <f t="shared" si="0"/>
        <v>-2186.6666666666629</v>
      </c>
      <c r="W11" s="16"/>
    </row>
    <row r="12" spans="2:23" ht="6.3" customHeight="1" x14ac:dyDescent="0.3">
      <c r="B12" s="12"/>
      <c r="C12" s="13"/>
      <c r="D12" s="8"/>
      <c r="F12" s="12"/>
      <c r="G12" s="15"/>
      <c r="H12" s="8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8"/>
    </row>
    <row r="13" spans="2:23" ht="6.3" customHeight="1" thickBot="1" x14ac:dyDescent="0.3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2:23" ht="6.3" customHeight="1" thickTop="1" x14ac:dyDescent="0.3"/>
    <row r="15" spans="2:23" ht="6.3" customHeight="1" x14ac:dyDescent="0.3">
      <c r="B15" s="9"/>
      <c r="C15" s="10"/>
      <c r="D15" s="7"/>
      <c r="F15" s="9"/>
      <c r="G15" s="10"/>
      <c r="H15" s="7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7"/>
    </row>
    <row r="16" spans="2:23" x14ac:dyDescent="0.3">
      <c r="B16" s="11"/>
      <c r="C16" s="21" t="s">
        <v>57</v>
      </c>
      <c r="D16" s="14" t="s">
        <v>71</v>
      </c>
      <c r="F16" s="11"/>
      <c r="G16" s="32">
        <f>SUM(K16:V16)</f>
        <v>-20949.999999999971</v>
      </c>
      <c r="H16" s="14"/>
      <c r="J16" s="11"/>
      <c r="K16" s="35">
        <v>-1000</v>
      </c>
      <c r="L16" s="35">
        <v>-1300</v>
      </c>
      <c r="M16" s="35">
        <v>-1250</v>
      </c>
      <c r="N16" s="35">
        <v>-1433.3333333333301</v>
      </c>
      <c r="O16" s="35">
        <v>-1558.3333333333301</v>
      </c>
      <c r="P16" s="35">
        <v>-1683.3333333333301</v>
      </c>
      <c r="Q16" s="35">
        <v>-1808.3333333333301</v>
      </c>
      <c r="R16" s="35">
        <v>-1933.3333333333301</v>
      </c>
      <c r="S16" s="35">
        <v>-2058.3333333333298</v>
      </c>
      <c r="T16" s="35">
        <v>-2183.3333333333298</v>
      </c>
      <c r="U16" s="35">
        <v>-2308.3333333333298</v>
      </c>
      <c r="V16" s="35">
        <v>-2433.3333333333298</v>
      </c>
      <c r="W16" s="20"/>
    </row>
    <row r="17" spans="2:23" x14ac:dyDescent="0.3">
      <c r="B17" s="11"/>
      <c r="C17" s="22" t="s">
        <v>70</v>
      </c>
      <c r="D17" s="14" t="s">
        <v>71</v>
      </c>
      <c r="F17" s="11"/>
      <c r="G17" s="33">
        <f t="shared" ref="G17:G35" si="1">SUM(K17:V17)</f>
        <v>2696.0000000000027</v>
      </c>
      <c r="H17" s="14"/>
      <c r="J17" s="11"/>
      <c r="K17" s="34">
        <v>200</v>
      </c>
      <c r="L17" s="34">
        <v>212</v>
      </c>
      <c r="M17" s="34">
        <v>208</v>
      </c>
      <c r="N17" s="34">
        <v>214.666666666667</v>
      </c>
      <c r="O17" s="34">
        <v>218.666666666667</v>
      </c>
      <c r="P17" s="34">
        <v>222.666666666667</v>
      </c>
      <c r="Q17" s="34">
        <v>226.666666666667</v>
      </c>
      <c r="R17" s="34">
        <v>230.666666666667</v>
      </c>
      <c r="S17" s="34">
        <v>234.666666666667</v>
      </c>
      <c r="T17" s="34">
        <v>238.666666666667</v>
      </c>
      <c r="U17" s="34">
        <v>242.666666666667</v>
      </c>
      <c r="V17" s="34">
        <v>246.666666666667</v>
      </c>
      <c r="W17" s="20"/>
    </row>
    <row r="18" spans="2:23" x14ac:dyDescent="0.3">
      <c r="B18" s="11"/>
      <c r="C18" s="21" t="s">
        <v>58</v>
      </c>
      <c r="D18" s="14" t="s">
        <v>71</v>
      </c>
      <c r="F18" s="11"/>
      <c r="G18" s="32">
        <f>SUM(K18:V18)</f>
        <v>0</v>
      </c>
      <c r="H18" s="14"/>
      <c r="J18" s="11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20"/>
    </row>
    <row r="19" spans="2:23" x14ac:dyDescent="0.3">
      <c r="B19" s="11"/>
      <c r="C19" s="22" t="s">
        <v>59</v>
      </c>
      <c r="D19" s="14" t="s">
        <v>71</v>
      </c>
      <c r="F19" s="11"/>
      <c r="G19" s="33">
        <f t="shared" si="1"/>
        <v>0</v>
      </c>
      <c r="H19" s="14"/>
      <c r="J19" s="11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20"/>
    </row>
    <row r="20" spans="2:23" x14ac:dyDescent="0.3">
      <c r="B20" s="11"/>
      <c r="C20" s="21" t="s">
        <v>60</v>
      </c>
      <c r="D20" s="14" t="s">
        <v>71</v>
      </c>
      <c r="F20" s="11"/>
      <c r="G20" s="32">
        <f>SUM(K20:V20)</f>
        <v>0</v>
      </c>
      <c r="H20" s="14"/>
      <c r="J20" s="11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20"/>
    </row>
    <row r="21" spans="2:23" x14ac:dyDescent="0.3">
      <c r="B21" s="11"/>
      <c r="C21" s="22" t="s">
        <v>61</v>
      </c>
      <c r="D21" s="14" t="s">
        <v>71</v>
      </c>
      <c r="F21" s="11"/>
      <c r="G21" s="33">
        <f t="shared" si="1"/>
        <v>0</v>
      </c>
      <c r="H21" s="14"/>
      <c r="J21" s="11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20"/>
    </row>
    <row r="22" spans="2:23" x14ac:dyDescent="0.3">
      <c r="B22" s="11"/>
      <c r="C22" s="21" t="s">
        <v>62</v>
      </c>
      <c r="D22" s="14" t="s">
        <v>71</v>
      </c>
      <c r="F22" s="11"/>
      <c r="G22" s="32">
        <f>SUM(K22:V22)</f>
        <v>0</v>
      </c>
      <c r="H22" s="14"/>
      <c r="J22" s="11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20"/>
    </row>
    <row r="23" spans="2:23" x14ac:dyDescent="0.3">
      <c r="B23" s="11"/>
      <c r="C23" s="22" t="s">
        <v>63</v>
      </c>
      <c r="D23" s="14" t="s">
        <v>71</v>
      </c>
      <c r="F23" s="11"/>
      <c r="G23" s="33">
        <f t="shared" si="1"/>
        <v>0</v>
      </c>
      <c r="H23" s="14"/>
      <c r="J23" s="11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20"/>
    </row>
    <row r="24" spans="2:23" x14ac:dyDescent="0.3">
      <c r="B24" s="11"/>
      <c r="C24" s="21" t="s">
        <v>64</v>
      </c>
      <c r="D24" s="14" t="s">
        <v>71</v>
      </c>
      <c r="F24" s="11"/>
      <c r="G24" s="32">
        <f>SUM(K24:V24)</f>
        <v>0</v>
      </c>
      <c r="H24" s="14"/>
      <c r="J24" s="11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20"/>
    </row>
    <row r="25" spans="2:23" x14ac:dyDescent="0.3">
      <c r="B25" s="11"/>
      <c r="C25" s="22" t="s">
        <v>65</v>
      </c>
      <c r="D25" s="14" t="s">
        <v>71</v>
      </c>
      <c r="F25" s="11"/>
      <c r="G25" s="33">
        <f t="shared" si="1"/>
        <v>0</v>
      </c>
      <c r="H25" s="14"/>
      <c r="J25" s="11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20"/>
    </row>
    <row r="26" spans="2:23" x14ac:dyDescent="0.3">
      <c r="B26" s="11"/>
      <c r="C26" s="21" t="s">
        <v>66</v>
      </c>
      <c r="D26" s="14" t="s">
        <v>71</v>
      </c>
      <c r="F26" s="11"/>
      <c r="G26" s="32">
        <f>SUM(K26:V26)</f>
        <v>0</v>
      </c>
      <c r="H26" s="14"/>
      <c r="J26" s="11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20"/>
    </row>
    <row r="27" spans="2:23" x14ac:dyDescent="0.3">
      <c r="B27" s="11"/>
      <c r="C27" s="22" t="s">
        <v>67</v>
      </c>
      <c r="D27" s="14" t="s">
        <v>71</v>
      </c>
      <c r="F27" s="11"/>
      <c r="G27" s="33">
        <f t="shared" si="1"/>
        <v>0</v>
      </c>
      <c r="H27" s="14"/>
      <c r="J27" s="11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20"/>
    </row>
    <row r="28" spans="2:23" x14ac:dyDescent="0.3">
      <c r="B28" s="11"/>
      <c r="C28" s="21"/>
      <c r="D28" s="14" t="s">
        <v>71</v>
      </c>
      <c r="F28" s="11"/>
      <c r="G28" s="32">
        <f>SUM(K28:V28)</f>
        <v>0</v>
      </c>
      <c r="H28" s="14"/>
      <c r="J28" s="11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20"/>
    </row>
    <row r="29" spans="2:23" x14ac:dyDescent="0.3">
      <c r="B29" s="11"/>
      <c r="C29" s="22"/>
      <c r="D29" s="14" t="s">
        <v>71</v>
      </c>
      <c r="F29" s="11"/>
      <c r="G29" s="33">
        <f t="shared" si="1"/>
        <v>0</v>
      </c>
      <c r="H29" s="14"/>
      <c r="J29" s="11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20"/>
    </row>
    <row r="30" spans="2:23" x14ac:dyDescent="0.3">
      <c r="B30" s="11"/>
      <c r="C30" s="21"/>
      <c r="D30" s="14" t="s">
        <v>71</v>
      </c>
      <c r="F30" s="11"/>
      <c r="G30" s="32">
        <f>SUM(K30:V30)</f>
        <v>0</v>
      </c>
      <c r="H30" s="14"/>
      <c r="J30" s="11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20"/>
    </row>
    <row r="31" spans="2:23" x14ac:dyDescent="0.3">
      <c r="B31" s="11"/>
      <c r="C31" s="22"/>
      <c r="D31" s="14" t="s">
        <v>71</v>
      </c>
      <c r="F31" s="11"/>
      <c r="G31" s="33">
        <f t="shared" si="1"/>
        <v>0</v>
      </c>
      <c r="H31" s="14"/>
      <c r="J31" s="11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20"/>
    </row>
    <row r="32" spans="2:23" x14ac:dyDescent="0.3">
      <c r="B32" s="11"/>
      <c r="C32" s="21"/>
      <c r="D32" s="14" t="s">
        <v>71</v>
      </c>
      <c r="F32" s="11"/>
      <c r="G32" s="32">
        <f>SUM(K32:V32)</f>
        <v>0</v>
      </c>
      <c r="H32" s="14"/>
      <c r="J32" s="11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20"/>
    </row>
    <row r="33" spans="2:23" x14ac:dyDescent="0.3">
      <c r="B33" s="11"/>
      <c r="C33" s="22"/>
      <c r="D33" s="14" t="s">
        <v>71</v>
      </c>
      <c r="F33" s="11"/>
      <c r="G33" s="33">
        <f t="shared" si="1"/>
        <v>0</v>
      </c>
      <c r="H33" s="14"/>
      <c r="J33" s="11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20"/>
    </row>
    <row r="34" spans="2:23" x14ac:dyDescent="0.3">
      <c r="B34" s="11"/>
      <c r="C34" s="21"/>
      <c r="D34" s="14" t="s">
        <v>71</v>
      </c>
      <c r="F34" s="11"/>
      <c r="G34" s="32">
        <f>SUM(K34:V34)</f>
        <v>0</v>
      </c>
      <c r="H34" s="14"/>
      <c r="J34" s="11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20"/>
    </row>
    <row r="35" spans="2:23" x14ac:dyDescent="0.3">
      <c r="B35" s="11"/>
      <c r="C35" s="22"/>
      <c r="D35" s="14" t="s">
        <v>71</v>
      </c>
      <c r="F35" s="11"/>
      <c r="G35" s="33">
        <f t="shared" si="1"/>
        <v>0</v>
      </c>
      <c r="H35" s="14"/>
      <c r="J35" s="11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20"/>
    </row>
    <row r="36" spans="2:23" ht="6.3" customHeight="1" x14ac:dyDescent="0.3">
      <c r="B36" s="12"/>
      <c r="C36" s="13"/>
      <c r="D36" s="8"/>
      <c r="F36" s="12"/>
      <c r="G36" s="15"/>
      <c r="H36" s="8"/>
      <c r="J36" s="1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8"/>
    </row>
    <row r="37" spans="2:23" x14ac:dyDescent="0.3"/>
  </sheetData>
  <sheetProtection algorithmName="SHA-512" hashValue="p4mzoIXEzXb8U6p0fZoFl/d/c3h3LUOLG4ZspOvPqBct6nVWS8zJUUzv1kLlnk447nRAxyU9THBFPvfZqbrDfQ==" saltValue="zp8kcqMCOrpUxEuhrI2FqQ==" spinCount="100000" sheet="1" objects="1" scenarios="1"/>
  <mergeCells count="3">
    <mergeCell ref="K8:V8"/>
    <mergeCell ref="B3:M4"/>
    <mergeCell ref="K5:M5"/>
  </mergeCells>
  <dataValidations disablePrompts="1" count="1">
    <dataValidation type="decimal" allowBlank="1" showInputMessage="1" showErrorMessage="1" error="Der Wert für Finanzergebnisse _x000a_wurde mit der Eingabe zwischen_x000a_+5.000.000 und -5.000.000 begrenzt." sqref="K16:V35" xr:uid="{BB51AEA3-2A33-4DB5-B1D2-4101535CA2F0}">
      <formula1>-5000000</formula1>
      <formula2>5000000</formula2>
    </dataValidation>
  </dataValidations>
  <hyperlinks>
    <hyperlink ref="K5" location="Erfolg_Planung!A1" display="Link zu Blatt &quot;Erfolg_Planung&quot;" xr:uid="{ED77E726-01E9-4383-825C-982B08840C5F}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65" orientation="landscape" r:id="rId1"/>
  <headerFooter>
    <oddFooter>&amp;L&amp;"-,Kursiv"&amp;UPfad:&amp;"-,Standard"&amp;U &amp;Z
&amp;"-,Kursiv"&amp;UDatei:&amp;"-,Standard"&amp;U &amp;F&amp;C
Seite &amp;P von &amp;N&amp;R
&amp;"-,Kursiv"&amp;UBlatt:&amp;"-,Standard"&amp;U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944E09DA608749842EDC7B1D6226CE" ma:contentTypeVersion="14" ma:contentTypeDescription="Ein neues Dokument erstellen." ma:contentTypeScope="" ma:versionID="55036f1c768c89d76dad08fae532fe92">
  <xsd:schema xmlns:xsd="http://www.w3.org/2001/XMLSchema" xmlns:xs="http://www.w3.org/2001/XMLSchema" xmlns:p="http://schemas.microsoft.com/office/2006/metadata/properties" xmlns:ns2="6a6cc220-ab38-4eb1-8046-609dd16312ab" xmlns:ns3="9f63607b-99bb-4401-be5f-f48983ea0ba4" targetNamespace="http://schemas.microsoft.com/office/2006/metadata/properties" ma:root="true" ma:fieldsID="d3f7c9517fc32ce100daf2d839824c91" ns2:_="" ns3:_="">
    <xsd:import namespace="6a6cc220-ab38-4eb1-8046-609dd16312ab"/>
    <xsd:import namespace="9f63607b-99bb-4401-be5f-f48983ea0b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6cc220-ab38-4eb1-8046-609dd16312a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bbfe2ec-57b4-43ad-94ee-44957eff50d8}" ma:internalName="TaxCatchAll" ma:showField="CatchAllData" ma:web="6a6cc220-ab38-4eb1-8046-609dd16312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3607b-99bb-4401-be5f-f48983ea0b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c5e85981-15e8-401d-a991-778139430f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63607b-99bb-4401-be5f-f48983ea0ba4">
      <Terms xmlns="http://schemas.microsoft.com/office/infopath/2007/PartnerControls"/>
    </lcf76f155ced4ddcb4097134ff3c332f>
    <TaxCatchAll xmlns="6a6cc220-ab38-4eb1-8046-609dd16312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E7E5C4-CCE7-4B4A-B472-0B9FB77A0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6cc220-ab38-4eb1-8046-609dd16312ab"/>
    <ds:schemaRef ds:uri="9f63607b-99bb-4401-be5f-f48983ea0b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A58297-0A61-4B75-AC3D-A8E9B908A3E8}">
  <ds:schemaRefs>
    <ds:schemaRef ds:uri="http://schemas.microsoft.com/office/2006/metadata/properties"/>
    <ds:schemaRef ds:uri="http://schemas.microsoft.com/office/infopath/2007/PartnerControls"/>
    <ds:schemaRef ds:uri="9f63607b-99bb-4401-be5f-f48983ea0ba4"/>
    <ds:schemaRef ds:uri="6a6cc220-ab38-4eb1-8046-609dd16312ab"/>
  </ds:schemaRefs>
</ds:datastoreItem>
</file>

<file path=customXml/itemProps3.xml><?xml version="1.0" encoding="utf-8"?>
<ds:datastoreItem xmlns:ds="http://schemas.openxmlformats.org/officeDocument/2006/customXml" ds:itemID="{9DCE4905-CB97-4677-BA7E-A20E5FA7D2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Erfolg_Planung</vt:lpstr>
      <vt:lpstr>Erfolg_Umsatz</vt:lpstr>
      <vt:lpstr>Erfolg_SoBetrErträge</vt:lpstr>
      <vt:lpstr>Erfolg_Abschreibungen</vt:lpstr>
      <vt:lpstr>Erfolg_Personal</vt:lpstr>
      <vt:lpstr>Erfolg_Sachaufwand</vt:lpstr>
      <vt:lpstr>Erfolg_Finanzergebnis</vt:lpstr>
      <vt:lpstr>Erfolg_Umsatz!Drucktitel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derKalkulator | Reinhard Krapf</dc:creator>
  <cp:lastModifiedBy>derKalkulator | Angela Muth</cp:lastModifiedBy>
  <cp:lastPrinted>2025-02-05T19:03:17Z</cp:lastPrinted>
  <dcterms:created xsi:type="dcterms:W3CDTF">2015-06-05T18:19:34Z</dcterms:created>
  <dcterms:modified xsi:type="dcterms:W3CDTF">2025-02-13T10:20:07Z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0x010100CB944E09DA608749842EDC7B1D6226CE</vt:lpwstr>
  </property>
  <property fmtid="{D5CDD505-2E9C-101B-9397-08002B2CF9AE}" pid="3" name="MediaServiceImageTags">
    <vt:lpwstr/>
  </property>
</Properties>
</file>